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D:\DATA\PRIZNANI\TODO\ROZPRACOVANE\"/>
    </mc:Choice>
  </mc:AlternateContent>
  <xr:revisionPtr revIDLastSave="0" documentId="13_ncr:1_{2EB371E6-6B30-4356-9153-4DD6F4F9ACA2}" xr6:coauthVersionLast="47" xr6:coauthVersionMax="47" xr10:uidLastSave="{00000000-0000-0000-0000-000000000000}"/>
  <bookViews>
    <workbookView xWindow="-120" yWindow="-120" windowWidth="29040" windowHeight="15720" tabRatio="917" xr2:uid="{00000000-000D-0000-FFFF-FFFF00000000}"/>
  </bookViews>
  <sheets>
    <sheet name="UVOD" sheetId="26" r:id="rId1"/>
    <sheet name="ZAKL_DATA" sheetId="16" r:id="rId2"/>
    <sheet name="XML_export" sheetId="27" r:id="rId3"/>
    <sheet name="1_str" sheetId="25" r:id="rId4"/>
    <sheet name="2_str" sheetId="2" r:id="rId5"/>
    <sheet name="FU" sheetId="22" state="hidden" r:id="rId6"/>
    <sheet name="Ciselnik" sheetId="19" state="hidden" r:id="rId7"/>
    <sheet name="XML_mapping" sheetId="18" state="hidden" r:id="rId8"/>
  </sheets>
  <externalReferences>
    <externalReference r:id="rId9"/>
    <externalReference r:id="rId10"/>
    <externalReference r:id="rId11"/>
    <externalReference r:id="rId12"/>
  </externalReferences>
  <definedNames>
    <definedName name="_xlnm._FilterDatabase" localSheetId="7" hidden="1">XML_mapping!#REF!</definedName>
    <definedName name="fin_ur" localSheetId="3">[1]FU!$B$3:$B$17</definedName>
    <definedName name="fin_ur" localSheetId="0">[2]FU!$B$3:$B$17</definedName>
    <definedName name="fin_ur" localSheetId="2">[3]FU!$B$3:$B$17</definedName>
    <definedName name="fin_ur">FU!$B$3:$B$17</definedName>
    <definedName name="financni_urady">'[4]Finanční úřady'!$B$3:$B$17</definedName>
    <definedName name="_xlnm.Print_Area" localSheetId="3">'1_str'!$A$1:$J$45</definedName>
    <definedName name="_xlnm.Print_Area" localSheetId="4">'2_str'!$A$1:$N$51</definedName>
    <definedName name="_xlnm.Print_Area" localSheetId="0">UVOD!$A$1:$K$38</definedName>
    <definedName name="_xlnm.Print_Area" localSheetId="2">XML_export!$A$1:$B$8</definedName>
    <definedName name="_xlnm.Print_Area" localSheetId="1">ZAKL_DATA!$A$1:$E$42</definedName>
    <definedName name="staty" localSheetId="3">[1]Ciselnik!$K$3:$K$253</definedName>
    <definedName name="staty" localSheetId="0">[2]Ciselnik!$K$3:$K$253</definedName>
    <definedName name="staty" localSheetId="2">[3]Ciselnik!$K$3:$K$253</definedName>
    <definedName name="staty">Ciselnik!$K$3:$K$253</definedName>
    <definedName name="uzemni_prac">FU!$E$3:$E$204</definedName>
    <definedName name="validation_list2" localSheetId="0">OFFSET([3]FU!$H$3,,,COUNTIF([3]FU!$H$3:$H$204,"?*"))</definedName>
    <definedName name="validation_list2" localSheetId="2">OFFSET([3]FU!$H$3,,,COUNTIF([3]FU!$H$3:$H$204,"?*"))</definedName>
    <definedName name="validation_list2">OFFSET(FU!$H$3,,,COUNTIF(FU!$H$3:$H$204,"?*"))</definedName>
    <definedName name="vl" localSheetId="0">OFFSET([2]FU!$H$3,,,COUNTIF([2]FU!$H$3:$H$204,"?*"))</definedName>
    <definedName name="vl" localSheetId="2">OFFSET([2]FU!$H$3,,,COUNTIF([2]FU!$H$3:$H$204,"?*"))</definedName>
    <definedName name="vl">OFFSET([1]FU!$H$3,,,COUNTIF([1]FU!$H$3:$H$204,"?*"))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2" l="1"/>
  <c r="H4" i="2"/>
  <c r="A23" i="26"/>
  <c r="T5" i="18" l="1"/>
  <c r="S5" i="18"/>
  <c r="Q5" i="18"/>
  <c r="O5" i="18"/>
  <c r="N5" i="18"/>
  <c r="L5" i="18"/>
  <c r="K5" i="18"/>
  <c r="J5" i="18"/>
  <c r="I5" i="18"/>
  <c r="H5" i="18"/>
  <c r="G5" i="18"/>
  <c r="F5" i="18"/>
  <c r="L50" i="2" l="1"/>
  <c r="A35" i="2"/>
  <c r="B51" i="18"/>
  <c r="A41" i="2"/>
  <c r="B50" i="18" l="1"/>
  <c r="B41" i="18"/>
  <c r="B40" i="18"/>
  <c r="B31" i="18"/>
  <c r="B52" i="18"/>
  <c r="B49" i="18"/>
  <c r="B45" i="18"/>
  <c r="B48" i="18" s="1"/>
  <c r="B44" i="18"/>
  <c r="B43" i="18"/>
  <c r="B42" i="18"/>
  <c r="B39" i="18"/>
  <c r="B38" i="18"/>
  <c r="B37" i="18"/>
  <c r="B36" i="18"/>
  <c r="B35" i="18"/>
  <c r="B34" i="18"/>
  <c r="B33" i="18"/>
  <c r="B32" i="18"/>
  <c r="B30" i="18"/>
  <c r="B28" i="18"/>
  <c r="B27" i="18"/>
  <c r="B26" i="18"/>
  <c r="B25" i="18"/>
  <c r="B24" i="18"/>
  <c r="B23" i="18"/>
  <c r="B22" i="18"/>
  <c r="B21" i="18"/>
  <c r="B17" i="18"/>
  <c r="B16" i="18"/>
  <c r="B15" i="18"/>
  <c r="B13" i="18"/>
  <c r="B11" i="18"/>
  <c r="B10" i="18"/>
  <c r="B9" i="18"/>
  <c r="B46" i="18" l="1"/>
  <c r="B47" i="18"/>
  <c r="B8" i="18"/>
  <c r="B7" i="18"/>
  <c r="B6" i="18"/>
  <c r="D50" i="2"/>
  <c r="A46" i="2"/>
  <c r="F27" i="2"/>
  <c r="F28" i="2" s="1"/>
  <c r="B14" i="18" s="1"/>
  <c r="K8" i="2"/>
  <c r="K6" i="2"/>
  <c r="I41" i="25"/>
  <c r="B53" i="18" s="1"/>
  <c r="A41" i="25"/>
  <c r="K18" i="2" l="1"/>
  <c r="K10" i="2"/>
  <c r="K14" i="2"/>
  <c r="K16" i="2"/>
  <c r="K12" i="2"/>
  <c r="M5" i="18"/>
  <c r="P5" i="18"/>
  <c r="H18" i="2"/>
  <c r="H16" i="2"/>
  <c r="H14" i="2"/>
  <c r="H12" i="2"/>
  <c r="H10" i="2"/>
  <c r="H8" i="2"/>
  <c r="M8" i="2" s="1"/>
  <c r="H6" i="2"/>
  <c r="M6" i="2" s="1"/>
  <c r="M10" i="2" l="1"/>
  <c r="M12" i="2"/>
  <c r="M16" i="2"/>
  <c r="M18" i="2"/>
  <c r="M14" i="2"/>
  <c r="M4" i="2"/>
  <c r="F23" i="2" s="1"/>
  <c r="D41" i="25"/>
  <c r="B54" i="18" s="1"/>
  <c r="A38" i="25"/>
  <c r="I36" i="25"/>
  <c r="A36" i="25"/>
  <c r="J34" i="25"/>
  <c r="A34" i="25"/>
  <c r="A31" i="25"/>
  <c r="A29" i="25"/>
  <c r="G27" i="25"/>
  <c r="A27" i="25"/>
  <c r="A25" i="25"/>
  <c r="A7" i="25"/>
  <c r="A5" i="25"/>
  <c r="A3" i="25"/>
  <c r="R5" i="18" l="1"/>
  <c r="A9" i="25"/>
  <c r="D3" i="22" l="1"/>
  <c r="D4" i="22" s="1"/>
  <c r="D5" i="22" l="1"/>
  <c r="D6" i="22" l="1"/>
  <c r="D7" i="22" l="1"/>
  <c r="D8" i="22" s="1"/>
  <c r="D9" i="22" l="1"/>
  <c r="D10" i="22" l="1"/>
  <c r="D11" i="22" l="1"/>
  <c r="D12" i="22" l="1"/>
  <c r="D13" i="22" s="1"/>
  <c r="D14" i="22" s="1"/>
  <c r="D15" i="22" s="1"/>
  <c r="D16" i="22" s="1"/>
  <c r="D17" i="22" l="1"/>
  <c r="D18" i="22" s="1"/>
  <c r="D19" i="22" s="1"/>
  <c r="D20" i="22" s="1"/>
  <c r="D21" i="22" s="1"/>
  <c r="D22" i="22" s="1"/>
  <c r="D23" i="22" s="1"/>
  <c r="D24" i="22" s="1"/>
  <c r="D25" i="22" s="1"/>
  <c r="D26" i="22" s="1"/>
  <c r="D27" i="22" s="1"/>
  <c r="D28" i="22" s="1"/>
  <c r="D29" i="22" s="1"/>
  <c r="D30" i="22" s="1"/>
  <c r="D31" i="22" s="1"/>
  <c r="D32" i="22" s="1"/>
  <c r="D33" i="22" s="1"/>
  <c r="D34" i="22" s="1"/>
  <c r="D35" i="22" s="1"/>
  <c r="D36" i="22" s="1"/>
  <c r="D37" i="22" s="1"/>
  <c r="D38" i="22" s="1"/>
  <c r="D39" i="22" s="1"/>
  <c r="D40" i="22" s="1"/>
  <c r="D41" i="22" s="1"/>
  <c r="D42" i="22" s="1"/>
  <c r="D43" i="22" s="1"/>
  <c r="D44" i="22" s="1"/>
  <c r="D45" i="22" s="1"/>
  <c r="D46" i="22" s="1"/>
  <c r="D47" i="22" s="1"/>
  <c r="D48" i="22" s="1"/>
  <c r="D49" i="22" l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D68" i="22" s="1"/>
  <c r="D69" i="22" s="1"/>
  <c r="D70" i="22" s="1"/>
  <c r="D71" i="22" s="1"/>
  <c r="D72" i="22" s="1"/>
  <c r="D73" i="22" s="1"/>
  <c r="D74" i="22" s="1"/>
  <c r="D75" i="22" s="1"/>
  <c r="D76" i="22" s="1"/>
  <c r="D77" i="22" s="1"/>
  <c r="D78" i="22" s="1"/>
  <c r="D79" i="22" s="1"/>
  <c r="D80" i="22" s="1"/>
  <c r="D81" i="22" s="1"/>
  <c r="D82" i="22" s="1"/>
  <c r="D83" i="22" s="1"/>
  <c r="D84" i="22" s="1"/>
  <c r="D85" i="22" s="1"/>
  <c r="D86" i="22" s="1"/>
  <c r="D87" i="22" s="1"/>
  <c r="D88" i="22" s="1"/>
  <c r="D89" i="22" s="1"/>
  <c r="D90" i="22" s="1"/>
  <c r="D91" i="22" s="1"/>
  <c r="D92" i="22" s="1"/>
  <c r="D93" i="22" s="1"/>
  <c r="D94" i="22" s="1"/>
  <c r="D95" i="22" s="1"/>
  <c r="D96" i="22" s="1"/>
  <c r="D97" i="22" s="1"/>
  <c r="D98" i="22" s="1"/>
  <c r="D99" i="22" s="1"/>
  <c r="D100" i="22" s="1"/>
  <c r="D101" i="22" s="1"/>
  <c r="D102" i="22" s="1"/>
  <c r="D103" i="22" s="1"/>
  <c r="D104" i="22" s="1"/>
  <c r="D105" i="22" s="1"/>
  <c r="D106" i="22" s="1"/>
  <c r="D107" i="22" s="1"/>
  <c r="D108" i="22" s="1"/>
  <c r="D109" i="22" s="1"/>
  <c r="D110" i="22" s="1"/>
  <c r="D111" i="22" s="1"/>
  <c r="D112" i="22" s="1"/>
  <c r="D113" i="22" s="1"/>
  <c r="D114" i="22" s="1"/>
  <c r="D115" i="22" s="1"/>
  <c r="D116" i="22" s="1"/>
  <c r="D117" i="22" s="1"/>
  <c r="D118" i="22" s="1"/>
  <c r="D119" i="22" s="1"/>
  <c r="D120" i="22" s="1"/>
  <c r="D121" i="22" s="1"/>
  <c r="D122" i="22" s="1"/>
  <c r="D123" i="22" s="1"/>
  <c r="D124" i="22" s="1"/>
  <c r="D125" i="22" s="1"/>
  <c r="D126" i="22" s="1"/>
  <c r="D127" i="22" s="1"/>
  <c r="D128" i="22" s="1"/>
  <c r="D129" i="22" s="1"/>
  <c r="D130" i="22" s="1"/>
  <c r="D131" i="22" s="1"/>
  <c r="D132" i="22" s="1"/>
  <c r="D133" i="22" s="1"/>
  <c r="D134" i="22" s="1"/>
  <c r="D135" i="22" s="1"/>
  <c r="D136" i="22" s="1"/>
  <c r="D137" i="22" s="1"/>
  <c r="D138" i="22" s="1"/>
  <c r="D139" i="22" s="1"/>
  <c r="D140" i="22" s="1"/>
  <c r="D141" i="22" s="1"/>
  <c r="D142" i="22" s="1"/>
  <c r="D143" i="22" s="1"/>
  <c r="D144" i="22" s="1"/>
  <c r="D145" i="22" s="1"/>
  <c r="D146" i="22" s="1"/>
  <c r="D147" i="22" s="1"/>
  <c r="D148" i="22" s="1"/>
  <c r="D149" i="22" s="1"/>
  <c r="D150" i="22" s="1"/>
  <c r="D151" i="22" s="1"/>
  <c r="D152" i="22" s="1"/>
  <c r="D153" i="22" s="1"/>
  <c r="D154" i="22" s="1"/>
  <c r="D155" i="22" s="1"/>
  <c r="D156" i="22" s="1"/>
  <c r="D157" i="22" s="1"/>
  <c r="D158" i="22" s="1"/>
  <c r="D159" i="22" s="1"/>
  <c r="D160" i="22" s="1"/>
  <c r="D161" i="22" s="1"/>
  <c r="D162" i="22" s="1"/>
  <c r="D163" i="22" s="1"/>
  <c r="D164" i="22" s="1"/>
  <c r="D165" i="22" s="1"/>
  <c r="D166" i="22" s="1"/>
  <c r="D167" i="22" s="1"/>
  <c r="D168" i="22" s="1"/>
  <c r="D169" i="22" s="1"/>
  <c r="D170" i="22" s="1"/>
  <c r="D171" i="22" s="1"/>
  <c r="D172" i="22" s="1"/>
  <c r="D173" i="22" s="1"/>
  <c r="D174" i="22" s="1"/>
  <c r="D175" i="22" s="1"/>
  <c r="D176" i="22" s="1"/>
  <c r="D177" i="22" s="1"/>
  <c r="D178" i="22" s="1"/>
  <c r="D179" i="22" s="1"/>
  <c r="D180" i="22" s="1"/>
  <c r="D181" i="22" s="1"/>
  <c r="D182" i="22" s="1"/>
  <c r="D183" i="22" s="1"/>
  <c r="D184" i="22" s="1"/>
  <c r="D185" i="22" s="1"/>
  <c r="D186" i="22" s="1"/>
  <c r="D187" i="22" s="1"/>
  <c r="D188" i="22" s="1"/>
  <c r="D189" i="22" s="1"/>
  <c r="D190" i="22" s="1"/>
  <c r="D191" i="22" s="1"/>
  <c r="D192" i="22" s="1"/>
  <c r="D193" i="22" s="1"/>
  <c r="D194" i="22" s="1"/>
  <c r="D195" i="22" s="1"/>
  <c r="D196" i="22" s="1"/>
  <c r="D197" i="22" s="1"/>
  <c r="D198" i="22" s="1"/>
  <c r="D199" i="22" s="1"/>
  <c r="D200" i="22" s="1"/>
  <c r="D201" i="22" s="1"/>
  <c r="D202" i="22" s="1"/>
  <c r="D203" i="22" s="1"/>
  <c r="D204" i="22" s="1"/>
  <c r="H3" i="22"/>
  <c r="H7" i="22" l="1"/>
  <c r="H11" i="22"/>
  <c r="H15" i="22"/>
  <c r="H4" i="22"/>
  <c r="H10" i="22"/>
  <c r="H14" i="22"/>
  <c r="H12" i="22"/>
  <c r="H13" i="22"/>
  <c r="H8" i="22"/>
  <c r="H16" i="22"/>
  <c r="H9" i="22"/>
  <c r="H6" i="22"/>
  <c r="H5" i="22"/>
  <c r="H26" i="22"/>
  <c r="H39" i="22"/>
  <c r="H25" i="22"/>
  <c r="H31" i="22"/>
  <c r="H17" i="22"/>
  <c r="H159" i="22"/>
  <c r="H204" i="22"/>
  <c r="H82" i="22"/>
  <c r="H50" i="22"/>
  <c r="H170" i="22"/>
  <c r="H107" i="22"/>
  <c r="H83" i="22"/>
  <c r="H156" i="22"/>
  <c r="H142" i="22"/>
  <c r="H151" i="22"/>
  <c r="H179" i="22"/>
  <c r="H79" i="22"/>
  <c r="H115" i="22"/>
  <c r="H183" i="22"/>
  <c r="H186" i="22"/>
  <c r="H62" i="22"/>
  <c r="H66" i="22"/>
  <c r="H163" i="22"/>
  <c r="H197" i="22"/>
  <c r="H102" i="22"/>
  <c r="H45" i="22"/>
  <c r="H108" i="22"/>
  <c r="H144" i="22"/>
  <c r="H74" i="22"/>
  <c r="H36" i="22"/>
  <c r="H92" i="22"/>
  <c r="H91" i="22"/>
  <c r="H88" i="22"/>
  <c r="H125" i="22"/>
  <c r="H200" i="22"/>
  <c r="H67" i="22"/>
  <c r="H29" i="22"/>
  <c r="H48" i="22"/>
  <c r="H73" i="22"/>
  <c r="H90" i="22"/>
  <c r="H168" i="22"/>
  <c r="H61" i="22"/>
  <c r="H133" i="22"/>
  <c r="H54" i="22"/>
  <c r="H89" i="22"/>
  <c r="H132" i="22"/>
  <c r="H24" i="22"/>
  <c r="H127" i="22"/>
  <c r="H60" i="22"/>
  <c r="H154" i="22"/>
  <c r="H119" i="22"/>
  <c r="H124" i="22"/>
  <c r="H158" i="22"/>
  <c r="H33" i="22"/>
  <c r="H187" i="22"/>
  <c r="H167" i="22"/>
  <c r="H134" i="22"/>
  <c r="H138" i="22"/>
  <c r="H27" i="22"/>
  <c r="H131" i="22"/>
  <c r="H47" i="22"/>
  <c r="H164" i="22"/>
  <c r="H76" i="22"/>
  <c r="H135" i="22"/>
  <c r="H105" i="22"/>
  <c r="H86" i="22"/>
  <c r="H37" i="22"/>
  <c r="H148" i="22"/>
  <c r="H195" i="22"/>
  <c r="H59" i="22"/>
  <c r="H176" i="22"/>
  <c r="H97" i="22"/>
  <c r="H192" i="22"/>
  <c r="H18" i="22"/>
  <c r="H188" i="22"/>
  <c r="H149" i="22"/>
  <c r="H101" i="22"/>
  <c r="H136" i="22"/>
  <c r="H94" i="22"/>
  <c r="H190" i="22"/>
  <c r="H22" i="22"/>
  <c r="H20" i="22"/>
  <c r="H193" i="22"/>
  <c r="H38" i="22"/>
  <c r="H184" i="22"/>
  <c r="H117" i="22"/>
  <c r="H40" i="22"/>
  <c r="H137" i="22"/>
  <c r="H68" i="22"/>
  <c r="H56" i="22"/>
  <c r="H80" i="22"/>
  <c r="H201" i="22"/>
  <c r="H150" i="22"/>
  <c r="H122" i="22"/>
  <c r="H99" i="22"/>
  <c r="H65" i="22"/>
  <c r="H51" i="22"/>
  <c r="H63" i="22"/>
  <c r="H178" i="22"/>
  <c r="H43" i="22"/>
  <c r="H49" i="22"/>
  <c r="H143" i="22"/>
  <c r="H202" i="22"/>
  <c r="H95" i="22"/>
  <c r="H87" i="22"/>
  <c r="H175" i="22"/>
  <c r="H111" i="22"/>
  <c r="H28" i="22"/>
  <c r="H171" i="22"/>
  <c r="H35" i="22"/>
  <c r="H113" i="22"/>
  <c r="H98" i="22"/>
  <c r="H203" i="22"/>
  <c r="H53" i="22"/>
  <c r="H109" i="22"/>
  <c r="H32" i="22"/>
  <c r="H72" i="22"/>
  <c r="H146" i="22"/>
  <c r="H141" i="22"/>
  <c r="H104" i="22"/>
  <c r="H121" i="22"/>
  <c r="H58" i="22"/>
  <c r="H57" i="22"/>
  <c r="H162" i="22"/>
  <c r="H165" i="22"/>
  <c r="H114" i="22"/>
  <c r="H152" i="22"/>
  <c r="H71" i="22"/>
  <c r="H77" i="22"/>
  <c r="H93" i="22"/>
  <c r="H180" i="22"/>
  <c r="H161" i="22"/>
  <c r="H196" i="22"/>
  <c r="H189" i="22"/>
  <c r="H64" i="22"/>
  <c r="H181" i="22"/>
  <c r="H85" i="22"/>
  <c r="H69" i="22"/>
  <c r="H145" i="22"/>
  <c r="H177" i="22"/>
  <c r="H106" i="22"/>
  <c r="H55" i="22"/>
  <c r="H126" i="22"/>
  <c r="H19" i="22"/>
  <c r="H44" i="22"/>
  <c r="H191" i="22"/>
  <c r="H182" i="22"/>
  <c r="H199" i="22"/>
  <c r="H155" i="22"/>
  <c r="H34" i="22"/>
  <c r="H198" i="22"/>
  <c r="H118" i="22"/>
  <c r="H172" i="22"/>
  <c r="H23" i="22"/>
  <c r="H139" i="22"/>
  <c r="H103" i="22"/>
  <c r="H42" i="22"/>
  <c r="H140" i="22"/>
  <c r="H174" i="22"/>
  <c r="H128" i="22"/>
  <c r="H70" i="22"/>
  <c r="H41" i="22"/>
  <c r="H116" i="22"/>
  <c r="H75" i="22"/>
  <c r="H166" i="22"/>
  <c r="H157" i="22"/>
  <c r="H96" i="22"/>
  <c r="H84" i="22"/>
  <c r="H123" i="22"/>
  <c r="H130" i="22"/>
  <c r="H194" i="22"/>
  <c r="H185" i="22"/>
  <c r="H160" i="22"/>
  <c r="H78" i="22"/>
  <c r="H147" i="22"/>
  <c r="H52" i="22"/>
  <c r="H46" i="22"/>
  <c r="H30" i="22"/>
  <c r="H120" i="22"/>
  <c r="H173" i="22"/>
  <c r="H112" i="22"/>
  <c r="H153" i="22"/>
  <c r="H169" i="22"/>
  <c r="H129" i="22"/>
  <c r="H21" i="22"/>
  <c r="H110" i="22"/>
  <c r="H100" i="22"/>
  <c r="H81" i="22"/>
  <c r="H205" i="22" l="1"/>
  <c r="A6" i="2"/>
  <c r="G2" i="22" l="1"/>
  <c r="B12" i="1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Windows User</author>
  </authors>
  <commentList>
    <comment ref="A1" authorId="0" shapeId="0" xr:uid="{00000000-0006-0000-0100-000001000000}">
      <text>
        <r>
          <rPr>
            <b/>
            <sz val="8"/>
            <color indexed="81"/>
            <rFont val="Tahoma"/>
            <family val="2"/>
            <charset val="238"/>
          </rPr>
          <t>Martin Štěpán:</t>
        </r>
        <r>
          <rPr>
            <sz val="8"/>
            <color indexed="81"/>
            <rFont val="Tahoma"/>
            <family val="2"/>
            <charset val="238"/>
          </rPr>
          <t xml:space="preserve">
Tento list slouží k zadávání základních údajů pro daňového poplatníka. Je společný pro většinu daňových formulářů, je tedy možné pouhým zkopírováním barevných oblastí rychle vyplnit stále se opakující údaje i do jiných formulářů daňových přiznání.
</t>
        </r>
      </text>
    </comment>
    <comment ref="D2" authorId="0" shapeId="0" xr:uid="{00000000-0006-0000-0100-000002000000}">
      <text>
        <r>
          <rPr>
            <b/>
            <sz val="8"/>
            <color indexed="81"/>
            <rFont val="Tahoma"/>
            <family val="2"/>
            <charset val="238"/>
          </rPr>
          <t>Martin Štěpán:</t>
        </r>
        <r>
          <rPr>
            <sz val="8"/>
            <color indexed="81"/>
            <rFont val="Tahoma"/>
            <family val="2"/>
            <charset val="238"/>
          </rPr>
          <t xml:space="preserve">
V zamčených verzích formulářů se tato položka vyplňuje na základě údaje, který byl zadán při platbě SMS.</t>
        </r>
      </text>
    </comment>
    <comment ref="B9" authorId="0" shapeId="0" xr:uid="{1F64BFC6-AE93-47ED-82F2-1E322EA08CE0}">
      <text>
        <r>
          <rPr>
            <b/>
            <sz val="8"/>
            <color indexed="81"/>
            <rFont val="Tahoma"/>
            <family val="2"/>
            <charset val="238"/>
          </rPr>
          <t>Martin Štěpán:</t>
        </r>
        <r>
          <rPr>
            <sz val="8"/>
            <color indexed="81"/>
            <rFont val="Tahoma"/>
            <family val="2"/>
            <charset val="238"/>
          </rPr>
          <t xml:space="preserve">
rodno číslo je potřeba uvést bez lomítka.</t>
        </r>
      </text>
    </comment>
    <comment ref="A13" authorId="1" shapeId="0" xr:uid="{00000000-0006-0000-0100-000004000000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1" shapeId="0" xr:uid="{00000000-0006-0000-0100-000005000000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7" authorId="0" shapeId="0" xr:uid="{6D493C85-EBED-4F33-BBBE-DEC75F1F4A52}">
      <text>
        <r>
          <rPr>
            <b/>
            <sz val="8"/>
            <color indexed="81"/>
            <rFont val="Tahoma"/>
            <family val="2"/>
            <charset val="238"/>
          </rPr>
          <t>Martin Štěpán:</t>
        </r>
        <r>
          <rPr>
            <sz val="8"/>
            <color indexed="81"/>
            <rFont val="Tahoma"/>
            <family val="2"/>
            <charset val="238"/>
          </rPr>
          <t xml:space="preserve">
DIČ se vyplňuje na základě vyplněné buňky D2 listu ZAKL_DATA.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iselnik" type="4" refreshedVersion="0" background="1">
    <webPr xml="1" sourceData="1" url="C:\Users\Martin\Desktop\Ciselnik.xml" htmlTables="1" htmlFormat="all"/>
  </connection>
</connections>
</file>

<file path=xl/sharedStrings.xml><?xml version="1.0" encoding="utf-8"?>
<sst xmlns="http://schemas.openxmlformats.org/spreadsheetml/2006/main" count="2782" uniqueCount="2042">
  <si>
    <t>řádné</t>
  </si>
  <si>
    <t>I. ODDÍL</t>
  </si>
  <si>
    <t>Údaje o poplatníkovi</t>
  </si>
  <si>
    <t>a) obec</t>
  </si>
  <si>
    <t>podle zákona č. 16/1993 Sb., o dani silniční, ve znění pozdějších předpisů</t>
  </si>
  <si>
    <t>Než začnete vyplňovat tiskopis, přečtěte si, prosím, pokyny.</t>
  </si>
  <si>
    <t>A</t>
  </si>
  <si>
    <t>b) PSČ</t>
  </si>
  <si>
    <t>FÚ</t>
  </si>
  <si>
    <t>Poplatník</t>
  </si>
  <si>
    <t>Datum</t>
  </si>
  <si>
    <t>k dani silniční za kalendářní rok</t>
  </si>
  <si>
    <t>Sleva na dani dle § 12 v Kč</t>
  </si>
  <si>
    <t>11 Název právnické osoby</t>
  </si>
  <si>
    <t>Formulář zpracovala ASPEKT HM, daňová, účetní a auditorská kancelář, www.danovapriznani.cz, business.center.cz</t>
  </si>
  <si>
    <t>PŘIZNÁNÍ K DANI SILNIČNÍ</t>
  </si>
  <si>
    <t xml:space="preserve">Registrační značka vozidla </t>
  </si>
  <si>
    <t>Na této adrese lze stáhnout i formulář na výpočet záloh pro další zdaňovací období.</t>
  </si>
  <si>
    <t>Základní list daňového poplatníka</t>
  </si>
  <si>
    <t>FYZICKÁ OSOBA</t>
  </si>
  <si>
    <t>PRÁVNICKÁ OSOBA</t>
  </si>
  <si>
    <t>Obchodní firma :</t>
  </si>
  <si>
    <t>Rodné příjmení :</t>
  </si>
  <si>
    <t>Titul :</t>
  </si>
  <si>
    <t>Dodatek obchodní firmy :</t>
  </si>
  <si>
    <t>Datum narození :</t>
  </si>
  <si>
    <t>Rodné číslo :</t>
  </si>
  <si>
    <t>IČO :</t>
  </si>
  <si>
    <t>Variabilní symbol u OSSZ :</t>
  </si>
  <si>
    <t xml:space="preserve">SPOLEČNÉ ÚDAJE </t>
  </si>
  <si>
    <t xml:space="preserve">Zástupce </t>
  </si>
  <si>
    <t>Jméno :</t>
  </si>
  <si>
    <t>Bydliště /Sídlo právnické osoby</t>
  </si>
  <si>
    <t>Příjmení :</t>
  </si>
  <si>
    <t>Ulice/část obce :</t>
  </si>
  <si>
    <t>Číslo popisné :</t>
  </si>
  <si>
    <t>Funkce :</t>
  </si>
  <si>
    <t>Obec :</t>
  </si>
  <si>
    <t>PSČ :</t>
  </si>
  <si>
    <t xml:space="preserve">Daňový poradce </t>
  </si>
  <si>
    <t>Stát :</t>
  </si>
  <si>
    <t>Okresní město :</t>
  </si>
  <si>
    <t>Kontaktní údaje :</t>
  </si>
  <si>
    <t>Telefon :</t>
  </si>
  <si>
    <t>Ulice :</t>
  </si>
  <si>
    <t>Fax :</t>
  </si>
  <si>
    <t>Email :</t>
  </si>
  <si>
    <t>Předmět podnikání :</t>
  </si>
  <si>
    <t>Přiznání sestavil</t>
  </si>
  <si>
    <t>Účet</t>
  </si>
  <si>
    <t>Číslo účtu :</t>
  </si>
  <si>
    <t>Kod banky :</t>
  </si>
  <si>
    <t>Název banky ( zkráceně ) :</t>
  </si>
  <si>
    <t>Mobil :</t>
  </si>
  <si>
    <t>Poučení :</t>
  </si>
  <si>
    <t>políčka této barvy vyplňují jen fyzické osoby</t>
  </si>
  <si>
    <t>ohraničenou oblast lze kopírovat do formulářů jiných daňových přiznání</t>
  </si>
  <si>
    <t>políčka této barvy vyplňují jen právnické osoby</t>
  </si>
  <si>
    <t>vyplnění položek není povinné, může však ulehčit práci</t>
  </si>
  <si>
    <t>políčka této barvy vyplňují všichni</t>
  </si>
  <si>
    <t>Čís. řád.</t>
  </si>
  <si>
    <t>Jméno(-a) a příjmení, titul / Název právnické osoby</t>
  </si>
  <si>
    <t>DIČ :</t>
  </si>
  <si>
    <t>otisk podacího razítka finančního úřadu</t>
  </si>
  <si>
    <t>Daň silniční v Kč bez uplatnění osvobození a slevy</t>
  </si>
  <si>
    <t>rok</t>
  </si>
  <si>
    <t>Finanční úřad pro :</t>
  </si>
  <si>
    <t>Územní pracoviště v, ve, pro :</t>
  </si>
  <si>
    <t>01 Finančnímu úřadu pro / Specializovanému finančnímu úřadu</t>
  </si>
  <si>
    <t>DSL</t>
  </si>
  <si>
    <t>kod_sekce</t>
  </si>
  <si>
    <t>cislo</t>
  </si>
  <si>
    <t>(O|D)</t>
  </si>
  <si>
    <t>Finanční úřad pro Jihočeský kraj</t>
  </si>
  <si>
    <t>Finanční úřad pro Královéhradecký kraj</t>
  </si>
  <si>
    <t>Finanční úřad pro Pardubický kraj</t>
  </si>
  <si>
    <t>Specializovaný finanční úřad</t>
  </si>
  <si>
    <t>Praha</t>
  </si>
  <si>
    <t>Finanční úřad pro hlavní město Prahu</t>
  </si>
  <si>
    <t>Finanční úřad pro Středočeský kraj</t>
  </si>
  <si>
    <t>České Budějovice</t>
  </si>
  <si>
    <t>Finanční úřad pro Plzeňský kraj</t>
  </si>
  <si>
    <t>Plzeň</t>
  </si>
  <si>
    <t>Finanční úřad pro Karlovarský kraj</t>
  </si>
  <si>
    <t>Karlovy Vary</t>
  </si>
  <si>
    <t>Finanční úřad pro Ústecký kraj</t>
  </si>
  <si>
    <t>Ústí nad Labem</t>
  </si>
  <si>
    <t>Finanční úřad pro Liberecký kraj</t>
  </si>
  <si>
    <t>Liberec</t>
  </si>
  <si>
    <t>Hradec Králové</t>
  </si>
  <si>
    <t>Pardubice</t>
  </si>
  <si>
    <t>Finanční úřad pro Kraj Vysočina</t>
  </si>
  <si>
    <t>Jihlava</t>
  </si>
  <si>
    <t>Finanční úřad pro Jihomoravský kraj</t>
  </si>
  <si>
    <t>Brno</t>
  </si>
  <si>
    <t>Finanční úřad pro Olomoucký kraj</t>
  </si>
  <si>
    <t>Olomouc</t>
  </si>
  <si>
    <t>Finanční úřad pro Moravskoslezský kraj</t>
  </si>
  <si>
    <t>Ostrava</t>
  </si>
  <si>
    <t>Finanční úřad pro Zlínský kraj</t>
  </si>
  <si>
    <t>Zlín</t>
  </si>
  <si>
    <t>Název</t>
  </si>
  <si>
    <t>Číslo</t>
  </si>
  <si>
    <t>Sídlo</t>
  </si>
  <si>
    <t>Pořadí</t>
  </si>
  <si>
    <t>c_ufo_cil</t>
  </si>
  <si>
    <t>Územní pracoviště pro Prahu 1</t>
  </si>
  <si>
    <t>Územní pracoviště pro Prahu 2</t>
  </si>
  <si>
    <t>Územní pracoviště pro Prahu 3</t>
  </si>
  <si>
    <t>Územní pracoviště pro Prahu 4</t>
  </si>
  <si>
    <t>Územní pracoviště pro Prahu 5</t>
  </si>
  <si>
    <t>Územní pracoviště pro Prahu 6</t>
  </si>
  <si>
    <t>Územní pracoviště pro Prahu 7</t>
  </si>
  <si>
    <t>Územní pracoviště pro Prahu 8</t>
  </si>
  <si>
    <t>Územní pracoviště pro Prahu 9</t>
  </si>
  <si>
    <t>Územní pracoviště pro Prahu 10</t>
  </si>
  <si>
    <t>Územní pracoviště pro Prahu - Jižní Město</t>
  </si>
  <si>
    <t>Územní pracoviště v Praze - Modřanech</t>
  </si>
  <si>
    <t>Územní pracoviště Praha – východ</t>
  </si>
  <si>
    <t>Územní pracoviště Praha – západ</t>
  </si>
  <si>
    <t>Územní pracoviště v Benešově</t>
  </si>
  <si>
    <t>Územní pracoviště v Berouně</t>
  </si>
  <si>
    <t>Územní pracoviště v Brandýse nad Labem - Staré Boleslavi</t>
  </si>
  <si>
    <t>Územní pracoviště v Čáslavi</t>
  </si>
  <si>
    <t>Územní pracoviště v Českém Brodě</t>
  </si>
  <si>
    <t>Územní pracoviště v Dobříši</t>
  </si>
  <si>
    <t>Územní pracoviště v Hořovicích</t>
  </si>
  <si>
    <t>Územní pracoviště v Kladně</t>
  </si>
  <si>
    <t>Územní pracoviště v Kolíně</t>
  </si>
  <si>
    <t>Územní pracoviště v Kralupech nad Vltavou</t>
  </si>
  <si>
    <t>Územní pracoviště v Kutné Hoře</t>
  </si>
  <si>
    <t>Územní pracoviště v Mělníce</t>
  </si>
  <si>
    <t>Územní pracoviště v Mladé Boleslavi</t>
  </si>
  <si>
    <t>Územní pracoviště v Mnichově Hradišti</t>
  </si>
  <si>
    <t>Územní pracoviště v Neratovicích</t>
  </si>
  <si>
    <t>Územní pracoviště v Nymburku</t>
  </si>
  <si>
    <t>Územní pracoviště v Poděbradech</t>
  </si>
  <si>
    <t>Územní pracoviště v Příbrami</t>
  </si>
  <si>
    <t>Územní pracoviště v Rakovníku</t>
  </si>
  <si>
    <t>Územní pracoviště v Říčanech</t>
  </si>
  <si>
    <t>Územní pracoviště v Sedlčanech</t>
  </si>
  <si>
    <t>Územní pracoviště ve Slaném</t>
  </si>
  <si>
    <t>Územní pracoviště ve Vlašimi</t>
  </si>
  <si>
    <t>Územní pracoviště ve Voticích</t>
  </si>
  <si>
    <t>Územní pracoviště v Českých Budějovicích</t>
  </si>
  <si>
    <t>Územní pracoviště v Blatné</t>
  </si>
  <si>
    <t>Územní pracoviště v Českém Krumlově</t>
  </si>
  <si>
    <t>Územní pracoviště v Dačicích</t>
  </si>
  <si>
    <t>Územní pracoviště v Jindřichově Hradci</t>
  </si>
  <si>
    <t>Územní pracoviště v Kaplici</t>
  </si>
  <si>
    <t>Územní pracoviště v Milevsku</t>
  </si>
  <si>
    <t>Územní pracoviště v Písku</t>
  </si>
  <si>
    <t>Martika</t>
  </si>
  <si>
    <t>d_zjist</t>
  </si>
  <si>
    <t>Územní pracoviště v Prachaticích</t>
  </si>
  <si>
    <t>Územní pracoviště v Soběslavi</t>
  </si>
  <si>
    <t>Územní pracoviště ve Strakonicích</t>
  </si>
  <si>
    <t>Územní pracoviště v Táboře</t>
  </si>
  <si>
    <t>Územní pracoviště v Trhových Svinech</t>
  </si>
  <si>
    <t>Územní pracoviště v Třeboni</t>
  </si>
  <si>
    <t>Územní pracoviště v Týně nad Vltavou</t>
  </si>
  <si>
    <t>Územní pracoviště ve Vimperku</t>
  </si>
  <si>
    <t>Územní pracoviště ve Vodňanech</t>
  </si>
  <si>
    <t>Územní pracoviště v Plzni</t>
  </si>
  <si>
    <t>Územní pracoviště Plzeň - sever</t>
  </si>
  <si>
    <t>Územní pracoviště Plzeň - jih</t>
  </si>
  <si>
    <t>Územní pracoviště v Blovicích</t>
  </si>
  <si>
    <t>Územní pracoviště v Domažlicích</t>
  </si>
  <si>
    <t>Územní pracoviště v Horažďovicích</t>
  </si>
  <si>
    <t>Územní pracoviště v Horšovském Týně</t>
  </si>
  <si>
    <t>Územní pracoviště v Klatovech</t>
  </si>
  <si>
    <t>Územní pracoviště v Kralovicích</t>
  </si>
  <si>
    <t>Územní pracoviště v Nepomuku</t>
  </si>
  <si>
    <t>Územní pracoviště v Přešticích</t>
  </si>
  <si>
    <t>Územní pracoviště v Rokycanech</t>
  </si>
  <si>
    <t>Územní pracoviště v Tachově</t>
  </si>
  <si>
    <t>Územní pracoviště ve Stříbře</t>
  </si>
  <si>
    <t>Územní pracoviště v Sušici</t>
  </si>
  <si>
    <t>Územní pracoviště v Karlových Varech</t>
  </si>
  <si>
    <t>Územní pracoviště v Aši</t>
  </si>
  <si>
    <t>Územní pracoviště v Chebu</t>
  </si>
  <si>
    <t>Územní pracoviště v Kraslicích</t>
  </si>
  <si>
    <t>Územní pracoviště v Mariánských Lázních</t>
  </si>
  <si>
    <t>Územní pracoviště v Ostrově</t>
  </si>
  <si>
    <t>Územní pracoviště v Sokolově</t>
  </si>
  <si>
    <t>Územní pracoviště v Ústí nad Labem</t>
  </si>
  <si>
    <t>Územní pracoviště v Bílině</t>
  </si>
  <si>
    <t>Územní pracoviště v Děčíně</t>
  </si>
  <si>
    <t>Územní pracoviště v Chomutově</t>
  </si>
  <si>
    <t>Územní pracoviště v Kadani</t>
  </si>
  <si>
    <t>Územní pracoviště v Libochovicích</t>
  </si>
  <si>
    <t>Územní pracoviště v Litoměřicích</t>
  </si>
  <si>
    <t>Územní pracoviště v Litvínově</t>
  </si>
  <si>
    <t>Územní pracoviště v Lounech</t>
  </si>
  <si>
    <t>Územní pracoviště v Mostě</t>
  </si>
  <si>
    <t>Územní pracoviště v Podbořanech</t>
  </si>
  <si>
    <t>Územní pracoviště v Roudnici nad Labem</t>
  </si>
  <si>
    <t>Územní pracoviště v Rumburku</t>
  </si>
  <si>
    <t>Územní pracoviště v Teplicích</t>
  </si>
  <si>
    <t>Územní pracoviště v Žatci</t>
  </si>
  <si>
    <t>Územní pracoviště v Liberci</t>
  </si>
  <si>
    <t>Územní pracoviště v České Lípě</t>
  </si>
  <si>
    <t>Územní pracoviště ve Frýdlantě</t>
  </si>
  <si>
    <t>Územní pracoviště v Jablonci nad Nisou</t>
  </si>
  <si>
    <t>Územní pracoviště v Jilemnici</t>
  </si>
  <si>
    <t>Územní pracoviště v Novém Boru</t>
  </si>
  <si>
    <t>Územní pracoviště v Semilech</t>
  </si>
  <si>
    <t>Územní pracoviště v Tanvaldě</t>
  </si>
  <si>
    <t>Územní pracoviště v Turnově</t>
  </si>
  <si>
    <t>Územní pracoviště v Železném Brodě</t>
  </si>
  <si>
    <t>Územní pracoviště v Hradci Králové</t>
  </si>
  <si>
    <t>Územní pracoviště v Broumově</t>
  </si>
  <si>
    <t>Územní pracoviště v Dobrušce</t>
  </si>
  <si>
    <t>Územní pracoviště ve Dvoře Králové nad Labem</t>
  </si>
  <si>
    <t>Územní pracoviště v Hořicích</t>
  </si>
  <si>
    <t>Územní pracoviště v Jaroměři</t>
  </si>
  <si>
    <t>Územní pracoviště v Jičíně</t>
  </si>
  <si>
    <t>Územní pracoviště v Kostelci nad Orlicí</t>
  </si>
  <si>
    <t>Územní pracoviště v Náchodě</t>
  </si>
  <si>
    <t>Územní pracoviště v Nové Pace</t>
  </si>
  <si>
    <t>Územní pracoviště v Novém Bydžově</t>
  </si>
  <si>
    <t>Územní pracoviště v Rychnově nad Kněžnou</t>
  </si>
  <si>
    <t>Územní pracoviště v Trutnově</t>
  </si>
  <si>
    <t>Územní pracoviště ve Vrchlabí</t>
  </si>
  <si>
    <t>Územní pracoviště v Pardubicích</t>
  </si>
  <si>
    <t>Územní pracoviště v Hlinsku</t>
  </si>
  <si>
    <t>Územní pracoviště v Holicích</t>
  </si>
  <si>
    <t>Územní pracoviště v Chrudimi</t>
  </si>
  <si>
    <t>Územní pracoviště v Litomyšli</t>
  </si>
  <si>
    <t>Územní pracoviště v Moravské Třebové</t>
  </si>
  <si>
    <t>Územní pracoviště v Přelouči</t>
  </si>
  <si>
    <t>Územní pracoviště ve Svitavách</t>
  </si>
  <si>
    <t>Územní pracoviště v Ústí nad Orlicí</t>
  </si>
  <si>
    <t>Územní pracoviště ve Vysokém Mýtě</t>
  </si>
  <si>
    <t>Územní pracoviště v Žamberku</t>
  </si>
  <si>
    <t>Územní pracoviště v Jihlavě</t>
  </si>
  <si>
    <t>Územní pracoviště v Bystřici nad Pernštejnem</t>
  </si>
  <si>
    <t>Územní pracoviště v Havlíčkově Brodě</t>
  </si>
  <si>
    <t>Územní pracoviště v Humpolci</t>
  </si>
  <si>
    <t>Územní pracoviště v Chotěboři</t>
  </si>
  <si>
    <t>Územní pracoviště v Ledči nad Sázavou</t>
  </si>
  <si>
    <t>Územní pracoviště v Moravských Budějovicích</t>
  </si>
  <si>
    <t>Územní pracoviště v Náměšti nad Oslavou</t>
  </si>
  <si>
    <t>Územní pracoviště v Pacově</t>
  </si>
  <si>
    <t>Územní pracoviště v Pelhřimově</t>
  </si>
  <si>
    <t>Územní pracoviště v Telči</t>
  </si>
  <si>
    <t>Územní pracoviště v Třebíči</t>
  </si>
  <si>
    <t>Územní pracoviště ve Velkém Meziříčí</t>
  </si>
  <si>
    <t>Územní pracoviště ve Žďáru nad Sázavou</t>
  </si>
  <si>
    <t>Územní pracoviště Brno I.</t>
  </si>
  <si>
    <t>Územní pracoviště Brno II.</t>
  </si>
  <si>
    <t>Územní pracoviště Brno III.</t>
  </si>
  <si>
    <t>Územní pracoviště Brno IV.</t>
  </si>
  <si>
    <t>Územní pracoviště Brno - venkov</t>
  </si>
  <si>
    <t>Územní pracoviště v Blansku</t>
  </si>
  <si>
    <t>Územní pracoviště v Boskovicích</t>
  </si>
  <si>
    <t>Územní pracoviště v Břeclavi</t>
  </si>
  <si>
    <t>Územní pracoviště v Bučovicích</t>
  </si>
  <si>
    <t>Územní pracoviště v Hodoníně</t>
  </si>
  <si>
    <t>Územní pracoviště v Hustopečích</t>
  </si>
  <si>
    <t>Územní pracoviště v Ivančicích</t>
  </si>
  <si>
    <t>Územní pracoviště v Kyjově</t>
  </si>
  <si>
    <t>Územní pracoviště v Mikulově</t>
  </si>
  <si>
    <t>Územní pracoviště v Moravském Krumlově</t>
  </si>
  <si>
    <t>Územní pracoviště ve Slavkově u Brna</t>
  </si>
  <si>
    <t>Územní pracoviště v Tišnově</t>
  </si>
  <si>
    <t>Územní pracoviště ve Veselí nad Moravou</t>
  </si>
  <si>
    <t>Územní pracoviště ve Vyškově</t>
  </si>
  <si>
    <t>Územní pracoviště ve Znojmě</t>
  </si>
  <si>
    <t>Územní pracoviště v Olomouci</t>
  </si>
  <si>
    <t>Územní pracoviště v Hranicích</t>
  </si>
  <si>
    <t>Územní pracoviště v Jeseníku</t>
  </si>
  <si>
    <t>Územní pracoviště v Konici</t>
  </si>
  <si>
    <t>Územní pracoviště v Litovli</t>
  </si>
  <si>
    <t>Územní pracoviště v Prostějově</t>
  </si>
  <si>
    <t>Územní pracoviště v Přerově</t>
  </si>
  <si>
    <t>Územní pracoviště ve Šternberku</t>
  </si>
  <si>
    <t>Územní pracoviště v Šumperku</t>
  </si>
  <si>
    <t>Územní pracoviště v Zábřehu</t>
  </si>
  <si>
    <t>Územní pracoviště Ostrava I.</t>
  </si>
  <si>
    <t>Územní pracoviště Ostrava II.</t>
  </si>
  <si>
    <t>Územní pracoviště Ostrava III.</t>
  </si>
  <si>
    <t>Územní pracoviště v Bohumíně</t>
  </si>
  <si>
    <t>Územní pracoviště v Bruntále</t>
  </si>
  <si>
    <t>Územní pracoviště v Českém Těšíně</t>
  </si>
  <si>
    <t>Územní pracoviště ve Frýdku-Místku</t>
  </si>
  <si>
    <t>Územní pracoviště ve Frýdlantě nad Ostravicí</t>
  </si>
  <si>
    <t>Územní pracoviště ve Fulneku</t>
  </si>
  <si>
    <t>Územní pracoviště v Havířově</t>
  </si>
  <si>
    <t>Územní pracoviště v Hlučíně</t>
  </si>
  <si>
    <t>Územní pracoviště v Karviné</t>
  </si>
  <si>
    <t>Územní pracoviště v Kopřivnici</t>
  </si>
  <si>
    <t>Územní pracoviště v Krnově</t>
  </si>
  <si>
    <t>Územní pracoviště v Novém Jičíně</t>
  </si>
  <si>
    <t>Územní pracoviště v Opavě</t>
  </si>
  <si>
    <t>Územní pracoviště v Orlové</t>
  </si>
  <si>
    <t>Územní pracoviště v Třinci</t>
  </si>
  <si>
    <t>Územní pracoviště ve Zlíně</t>
  </si>
  <si>
    <t>Územní pracoviště v Bystřici pod Hostýnem</t>
  </si>
  <si>
    <t>Územní pracoviště v Holešově</t>
  </si>
  <si>
    <t>Územní pracoviště v Kroměříži</t>
  </si>
  <si>
    <t>Územní pracoviště v Luhačovicích</t>
  </si>
  <si>
    <t>Územní pracoviště v Otrokovicích</t>
  </si>
  <si>
    <t>Územní pracoviště v Rožnově pod Radhoštěm</t>
  </si>
  <si>
    <t>Územní pracoviště v Uherském Brodě</t>
  </si>
  <si>
    <t>Územní pracoviště v Uherském Hradišti</t>
  </si>
  <si>
    <t>Územní pracoviště ve Valašském Meziříčí</t>
  </si>
  <si>
    <t>Územní pracoviště ve Valašských Kloboukách</t>
  </si>
  <si>
    <t>Územní pracoviště ve Vsetíně</t>
  </si>
  <si>
    <t>Územní pracoviště v Brně</t>
  </si>
  <si>
    <t>Územní pracoviště v Ostravě</t>
  </si>
  <si>
    <t>KÓD ZEMĚ</t>
  </si>
  <si>
    <t>ČESKÝ NÁZEV ZEMĚ</t>
  </si>
  <si>
    <t>ANGLICKÝ NÁZEV ZEMĚ</t>
  </si>
  <si>
    <t>N - 3</t>
  </si>
  <si>
    <t>A - 2</t>
  </si>
  <si>
    <t>A - 3</t>
  </si>
  <si>
    <t>PLNÝ</t>
  </si>
  <si>
    <t>ZKRÁCENÝ</t>
  </si>
  <si>
    <t>AF</t>
  </si>
  <si>
    <t>AFG</t>
  </si>
  <si>
    <t>Afghánská islámská republika</t>
  </si>
  <si>
    <t>Afghánistán</t>
  </si>
  <si>
    <t>the Islamic Republic of Afghanistan</t>
  </si>
  <si>
    <t>Afghanistan</t>
  </si>
  <si>
    <t>AX</t>
  </si>
  <si>
    <t>ALA</t>
  </si>
  <si>
    <t>Provincie Alandy</t>
  </si>
  <si>
    <t>Alandy</t>
  </si>
  <si>
    <t>Åland Islands</t>
  </si>
  <si>
    <t>AL</t>
  </si>
  <si>
    <t>ALB</t>
  </si>
  <si>
    <t>Albánská republika</t>
  </si>
  <si>
    <t>Albánie</t>
  </si>
  <si>
    <t>the Republic of Albania</t>
  </si>
  <si>
    <t>Albania</t>
  </si>
  <si>
    <t>DZ</t>
  </si>
  <si>
    <t>DZA</t>
  </si>
  <si>
    <t>Alžírská demokratická a lidová republika</t>
  </si>
  <si>
    <t>Alžírsko</t>
  </si>
  <si>
    <t>the People's Democratic Republic of Algeria</t>
  </si>
  <si>
    <t>Algeria</t>
  </si>
  <si>
    <t>AS</t>
  </si>
  <si>
    <t>ASM</t>
  </si>
  <si>
    <t>Území Americká Samoa</t>
  </si>
  <si>
    <t>Americká Samoa</t>
  </si>
  <si>
    <t>American Samoa</t>
  </si>
  <si>
    <t>VI</t>
  </si>
  <si>
    <t>VIR</t>
  </si>
  <si>
    <t>Americké Panenské ostrovy</t>
  </si>
  <si>
    <t>the Virgin Islands of the United States</t>
  </si>
  <si>
    <t>Virgin Islands (U.S.)</t>
  </si>
  <si>
    <t>AD</t>
  </si>
  <si>
    <t>AND</t>
  </si>
  <si>
    <t>Andorrské knížectví</t>
  </si>
  <si>
    <t>Andorra</t>
  </si>
  <si>
    <t>the Principality of Andorra</t>
  </si>
  <si>
    <t>AO</t>
  </si>
  <si>
    <t>AGO</t>
  </si>
  <si>
    <t>Angolská republika</t>
  </si>
  <si>
    <t>Angola</t>
  </si>
  <si>
    <t>the Republic of Angola</t>
  </si>
  <si>
    <t>AI</t>
  </si>
  <si>
    <t>AIA</t>
  </si>
  <si>
    <t>Anguilla</t>
  </si>
  <si>
    <t>AQ</t>
  </si>
  <si>
    <t>ATA</t>
  </si>
  <si>
    <t>Antarktida</t>
  </si>
  <si>
    <t>Antarctica</t>
  </si>
  <si>
    <t>AG</t>
  </si>
  <si>
    <t>ATG</t>
  </si>
  <si>
    <t>Antigua a Barbuda</t>
  </si>
  <si>
    <t>Antigua and Barbuda</t>
  </si>
  <si>
    <t>AR</t>
  </si>
  <si>
    <t>ARG</t>
  </si>
  <si>
    <t>Argentinská republika</t>
  </si>
  <si>
    <t>Argentina</t>
  </si>
  <si>
    <t>the Argentine Republic</t>
  </si>
  <si>
    <t>AM</t>
  </si>
  <si>
    <t>ARM</t>
  </si>
  <si>
    <t>Arménská republika</t>
  </si>
  <si>
    <t>Arménie</t>
  </si>
  <si>
    <t>the Republic of Armenia</t>
  </si>
  <si>
    <t>Armenia</t>
  </si>
  <si>
    <t>AW</t>
  </si>
  <si>
    <t>ABW</t>
  </si>
  <si>
    <t>Aruba</t>
  </si>
  <si>
    <t>AU</t>
  </si>
  <si>
    <t>AUS</t>
  </si>
  <si>
    <t>Australské společenství</t>
  </si>
  <si>
    <t>Austrálie</t>
  </si>
  <si>
    <t>Australia</t>
  </si>
  <si>
    <t>AZ</t>
  </si>
  <si>
    <t>AZE</t>
  </si>
  <si>
    <t>Ázerbájdžánská republika</t>
  </si>
  <si>
    <t>Ázerbájdžán</t>
  </si>
  <si>
    <t>the Republic of Azerbaijan</t>
  </si>
  <si>
    <t>Azerbaijan</t>
  </si>
  <si>
    <t>BS</t>
  </si>
  <si>
    <t>BHS</t>
  </si>
  <si>
    <t>Bahamské společenství</t>
  </si>
  <si>
    <t>Bahamy</t>
  </si>
  <si>
    <t>the Commonwealth of The Bahamas</t>
  </si>
  <si>
    <t>Bahamas (The)</t>
  </si>
  <si>
    <t>BH</t>
  </si>
  <si>
    <t>BHR</t>
  </si>
  <si>
    <t>Království Bahrajn</t>
  </si>
  <si>
    <t>Bahrajn</t>
  </si>
  <si>
    <t>the Kingdom of Bahrain</t>
  </si>
  <si>
    <t>Bahrain</t>
  </si>
  <si>
    <t>BD</t>
  </si>
  <si>
    <t>BGD</t>
  </si>
  <si>
    <t>Bangladéšská lidová republika</t>
  </si>
  <si>
    <t>Bangladéš</t>
  </si>
  <si>
    <t>the People's Republic of Bangladesh</t>
  </si>
  <si>
    <t>Bangladesh</t>
  </si>
  <si>
    <t>BB</t>
  </si>
  <si>
    <t>BRB</t>
  </si>
  <si>
    <t>Barbados</t>
  </si>
  <si>
    <t>BE</t>
  </si>
  <si>
    <t>BEL</t>
  </si>
  <si>
    <t>Belgické království</t>
  </si>
  <si>
    <t>Belgie</t>
  </si>
  <si>
    <t>the Kingdom of Belgium</t>
  </si>
  <si>
    <t>Belgium</t>
  </si>
  <si>
    <t>BZ</t>
  </si>
  <si>
    <t>BLZ</t>
  </si>
  <si>
    <t>Belize</t>
  </si>
  <si>
    <t>BY</t>
  </si>
  <si>
    <t>BLR</t>
  </si>
  <si>
    <t>Běloruská republika</t>
  </si>
  <si>
    <t>Bělorusko</t>
  </si>
  <si>
    <t>the Republic of Belarus</t>
  </si>
  <si>
    <t>Belarus</t>
  </si>
  <si>
    <t>BJ</t>
  </si>
  <si>
    <t>BEN</t>
  </si>
  <si>
    <t>Beninská republika</t>
  </si>
  <si>
    <t>Benin</t>
  </si>
  <si>
    <t>the Republic of Benin</t>
  </si>
  <si>
    <t>BM</t>
  </si>
  <si>
    <t>BMU</t>
  </si>
  <si>
    <t>Bermudy</t>
  </si>
  <si>
    <t>Bermuda</t>
  </si>
  <si>
    <t>BT</t>
  </si>
  <si>
    <t>BTN</t>
  </si>
  <si>
    <t>Bhútánské království</t>
  </si>
  <si>
    <t>Bhútán</t>
  </si>
  <si>
    <t>the Kingdom of Bhutan</t>
  </si>
  <si>
    <t>Bhutan</t>
  </si>
  <si>
    <t>BO</t>
  </si>
  <si>
    <t>BOL</t>
  </si>
  <si>
    <t>Mnohonárodní stát Bolívie</t>
  </si>
  <si>
    <t>Bolívie</t>
  </si>
  <si>
    <t>the Plurinational State of Bolivia</t>
  </si>
  <si>
    <t>Bolivia, Plurinational State of</t>
  </si>
  <si>
    <t>BQ</t>
  </si>
  <si>
    <t>BES</t>
  </si>
  <si>
    <t>Bonaire, Svatý Eustach a Saba</t>
  </si>
  <si>
    <t>Bonaire, Sint Eustatius and Saba</t>
  </si>
  <si>
    <t>BA</t>
  </si>
  <si>
    <t>BIH</t>
  </si>
  <si>
    <t>Bosna a Hercegovina</t>
  </si>
  <si>
    <t>Bosnia and Herzegovina</t>
  </si>
  <si>
    <t>BW</t>
  </si>
  <si>
    <t>BWA</t>
  </si>
  <si>
    <t>Botswanská republika</t>
  </si>
  <si>
    <t>Botswana</t>
  </si>
  <si>
    <t>the Republic of Botswana</t>
  </si>
  <si>
    <t>BV</t>
  </si>
  <si>
    <t>BVT</t>
  </si>
  <si>
    <t>Bouvetův ostrov</t>
  </si>
  <si>
    <t>Bouvet Island</t>
  </si>
  <si>
    <t>BR</t>
  </si>
  <si>
    <t>BRA</t>
  </si>
  <si>
    <t>Brazilská federativní republika</t>
  </si>
  <si>
    <t>Brazílie</t>
  </si>
  <si>
    <t>the Federative Republic of Brazil</t>
  </si>
  <si>
    <t>Brazil</t>
  </si>
  <si>
    <t>IO</t>
  </si>
  <si>
    <t>IOT</t>
  </si>
  <si>
    <t>Britské území v Indickém oceánu</t>
  </si>
  <si>
    <t>Britské indickooceánské území</t>
  </si>
  <si>
    <t>British Indian Ocean Territory (the)</t>
  </si>
  <si>
    <t>VG</t>
  </si>
  <si>
    <t>VGB</t>
  </si>
  <si>
    <t>Britské Panenské ostrovy</t>
  </si>
  <si>
    <t>British Virgin Islands (the)</t>
  </si>
  <si>
    <t>Virgin Islands (British)</t>
  </si>
  <si>
    <t>BN</t>
  </si>
  <si>
    <t>BRN</t>
  </si>
  <si>
    <t>Stát Brunej Darussalam</t>
  </si>
  <si>
    <t>Brunej</t>
  </si>
  <si>
    <t>Brunei Darussalam</t>
  </si>
  <si>
    <t>BG</t>
  </si>
  <si>
    <t>BGR</t>
  </si>
  <si>
    <t>Bulharská republika</t>
  </si>
  <si>
    <t>Bulharsko</t>
  </si>
  <si>
    <t>the Republic of Bulgaria</t>
  </si>
  <si>
    <t>Bulgaria</t>
  </si>
  <si>
    <t>BF</t>
  </si>
  <si>
    <t>BFA</t>
  </si>
  <si>
    <t>Burkina Faso</t>
  </si>
  <si>
    <t>BI</t>
  </si>
  <si>
    <t>BDI</t>
  </si>
  <si>
    <t>Burundská republika</t>
  </si>
  <si>
    <t>Burundi</t>
  </si>
  <si>
    <t>the Republic of Burundi</t>
  </si>
  <si>
    <t>CK</t>
  </si>
  <si>
    <t>COK</t>
  </si>
  <si>
    <t>Cookovy ostrovy</t>
  </si>
  <si>
    <t>Cook Islands (the)</t>
  </si>
  <si>
    <t>CW</t>
  </si>
  <si>
    <t>CUW</t>
  </si>
  <si>
    <t>Curaçao</t>
  </si>
  <si>
    <t>TD</t>
  </si>
  <si>
    <t>TCD</t>
  </si>
  <si>
    <t>Čadská republika</t>
  </si>
  <si>
    <t>Čad</t>
  </si>
  <si>
    <t>the Republic of Chad</t>
  </si>
  <si>
    <t>Chad</t>
  </si>
  <si>
    <t>ME</t>
  </si>
  <si>
    <t>MNE</t>
  </si>
  <si>
    <t>Černá Hora</t>
  </si>
  <si>
    <t>Montenegro</t>
  </si>
  <si>
    <t>CZ</t>
  </si>
  <si>
    <t>CZE</t>
  </si>
  <si>
    <t>Česká republika</t>
  </si>
  <si>
    <t>Česko</t>
  </si>
  <si>
    <t>the Czech Republic</t>
  </si>
  <si>
    <t>Czech Republic (the)</t>
  </si>
  <si>
    <t>CN</t>
  </si>
  <si>
    <t>CHN</t>
  </si>
  <si>
    <t>Čínská lidová republika</t>
  </si>
  <si>
    <t>Čína</t>
  </si>
  <si>
    <t>the People's Republic of China</t>
  </si>
  <si>
    <t>China</t>
  </si>
  <si>
    <t>DK</t>
  </si>
  <si>
    <t>DNK</t>
  </si>
  <si>
    <t>Dánské království</t>
  </si>
  <si>
    <t>Dánsko</t>
  </si>
  <si>
    <t>the Kingdom of Denmark</t>
  </si>
  <si>
    <t>Denmark</t>
  </si>
  <si>
    <t>CD</t>
  </si>
  <si>
    <t>COD</t>
  </si>
  <si>
    <t>Demokratická republika Kongo</t>
  </si>
  <si>
    <t>the Democratic Republic of the Congo</t>
  </si>
  <si>
    <t>Congo (the Democratic Republic of the)</t>
  </si>
  <si>
    <t>DM</t>
  </si>
  <si>
    <t>DMA</t>
  </si>
  <si>
    <t>Dominické společenství</t>
  </si>
  <si>
    <t>Dominika</t>
  </si>
  <si>
    <t>the Commonwealth of Dominica</t>
  </si>
  <si>
    <t>Dominica</t>
  </si>
  <si>
    <t>DO</t>
  </si>
  <si>
    <t>DOM</t>
  </si>
  <si>
    <t>Dominikánská republika</t>
  </si>
  <si>
    <t>the Dominican Republic</t>
  </si>
  <si>
    <t>Dominican Republic (the)</t>
  </si>
  <si>
    <t>DJ</t>
  </si>
  <si>
    <t>DJI</t>
  </si>
  <si>
    <t>Džibutská republika</t>
  </si>
  <si>
    <t>Džibutsko</t>
  </si>
  <si>
    <t>the Republic of Djibouti</t>
  </si>
  <si>
    <t>Djibouti</t>
  </si>
  <si>
    <t>EG</t>
  </si>
  <si>
    <t>EGY</t>
  </si>
  <si>
    <t>Egyptská arabská republika</t>
  </si>
  <si>
    <t>Egypt</t>
  </si>
  <si>
    <t>the Arab Republic of Egypt</t>
  </si>
  <si>
    <t>EC</t>
  </si>
  <si>
    <t>ECU</t>
  </si>
  <si>
    <t>Ekvádorská republika</t>
  </si>
  <si>
    <t>Ekvádor</t>
  </si>
  <si>
    <t>the Republic of Ecuador</t>
  </si>
  <si>
    <t>Ecuador</t>
  </si>
  <si>
    <t>ER</t>
  </si>
  <si>
    <t>ERI</t>
  </si>
  <si>
    <t>Stát Eritrea</t>
  </si>
  <si>
    <t>Eritrea</t>
  </si>
  <si>
    <t>the State of Eritrea</t>
  </si>
  <si>
    <t>EE</t>
  </si>
  <si>
    <t>EST</t>
  </si>
  <si>
    <t>Estonská republika</t>
  </si>
  <si>
    <t>Estonsko</t>
  </si>
  <si>
    <t>the Republic of Estonia</t>
  </si>
  <si>
    <t>Estonia</t>
  </si>
  <si>
    <t>ET</t>
  </si>
  <si>
    <t>ETH</t>
  </si>
  <si>
    <t>Etiopská federativní demokratická republika</t>
  </si>
  <si>
    <t>Etiopie</t>
  </si>
  <si>
    <t>the Federal Democratic Republic of Ethiopia</t>
  </si>
  <si>
    <t>Ethiopia</t>
  </si>
  <si>
    <t>FO</t>
  </si>
  <si>
    <t>FRO</t>
  </si>
  <si>
    <t>Faerské ostrovy</t>
  </si>
  <si>
    <t>Faroe Islands (the)</t>
  </si>
  <si>
    <t>FK</t>
  </si>
  <si>
    <t>FLK</t>
  </si>
  <si>
    <t>Falklandské ostrovy</t>
  </si>
  <si>
    <t>Falklandy</t>
  </si>
  <si>
    <t>Falkland Islands (the) (Malvinas)</t>
  </si>
  <si>
    <t>FJ</t>
  </si>
  <si>
    <t>FJI</t>
  </si>
  <si>
    <t>Fidžijská republika</t>
  </si>
  <si>
    <t>Fidži</t>
  </si>
  <si>
    <t>the Republic of Fiji</t>
  </si>
  <si>
    <t>Fiji</t>
  </si>
  <si>
    <t>PH</t>
  </si>
  <si>
    <t>PHL</t>
  </si>
  <si>
    <t>Filipínská republika</t>
  </si>
  <si>
    <t>Filipíny</t>
  </si>
  <si>
    <t>the Republic of the Philippines</t>
  </si>
  <si>
    <t>Philippines (the)</t>
  </si>
  <si>
    <t>FI</t>
  </si>
  <si>
    <t>FIN</t>
  </si>
  <si>
    <t>Finská republika</t>
  </si>
  <si>
    <t>Finsko</t>
  </si>
  <si>
    <t>the Republic of Finland</t>
  </si>
  <si>
    <t>Finland</t>
  </si>
  <si>
    <t>FR</t>
  </si>
  <si>
    <t>FRA</t>
  </si>
  <si>
    <t>Francouzská republika</t>
  </si>
  <si>
    <t>Francie</t>
  </si>
  <si>
    <t>the French Republic</t>
  </si>
  <si>
    <t>France</t>
  </si>
  <si>
    <t>GF</t>
  </si>
  <si>
    <t>GUF</t>
  </si>
  <si>
    <t>Region Francouzská Guyana</t>
  </si>
  <si>
    <t>Francouzská Guyana</t>
  </si>
  <si>
    <t>French Guiana</t>
  </si>
  <si>
    <t>TF</t>
  </si>
  <si>
    <t>ATF</t>
  </si>
  <si>
    <t>Teritorium Francouzská jižní a antarktická území</t>
  </si>
  <si>
    <t>Francouzská jižní a antarktická území</t>
  </si>
  <si>
    <t>French Southern Territories (the)</t>
  </si>
  <si>
    <t>PF</t>
  </si>
  <si>
    <t>PYF</t>
  </si>
  <si>
    <t>Francouzská Polynésie</t>
  </si>
  <si>
    <t>French Polynesia</t>
  </si>
  <si>
    <t>GA</t>
  </si>
  <si>
    <t>GAB</t>
  </si>
  <si>
    <t>Gabonská republika</t>
  </si>
  <si>
    <t>Gabon</t>
  </si>
  <si>
    <t>the Gabonese Republic</t>
  </si>
  <si>
    <t>GM</t>
  </si>
  <si>
    <t>GMB</t>
  </si>
  <si>
    <t>Gambijská republika</t>
  </si>
  <si>
    <t>Gambie</t>
  </si>
  <si>
    <t>the Republic of The Gambia</t>
  </si>
  <si>
    <t>Gambia (The)</t>
  </si>
  <si>
    <t>GH</t>
  </si>
  <si>
    <t>GHA</t>
  </si>
  <si>
    <t>Ghanská republika</t>
  </si>
  <si>
    <t>Ghana</t>
  </si>
  <si>
    <t>the Republic of Ghana</t>
  </si>
  <si>
    <t>GI</t>
  </si>
  <si>
    <t>GIB</t>
  </si>
  <si>
    <t>Gibraltar</t>
  </si>
  <si>
    <t>GD</t>
  </si>
  <si>
    <t>GRD</t>
  </si>
  <si>
    <t>Grenadský stát</t>
  </si>
  <si>
    <t>Grenada</t>
  </si>
  <si>
    <t>GL</t>
  </si>
  <si>
    <t>GRL</t>
  </si>
  <si>
    <t>Grónsko</t>
  </si>
  <si>
    <t>Greenland</t>
  </si>
  <si>
    <t>GE</t>
  </si>
  <si>
    <t>GEO</t>
  </si>
  <si>
    <t>Gruzie</t>
  </si>
  <si>
    <t>Georgia</t>
  </si>
  <si>
    <t>GP</t>
  </si>
  <si>
    <t>GLP</t>
  </si>
  <si>
    <t>Region Guadeloupe</t>
  </si>
  <si>
    <t>Guadeloupe</t>
  </si>
  <si>
    <t>GU</t>
  </si>
  <si>
    <t>GUM</t>
  </si>
  <si>
    <t>Teritorium Guam</t>
  </si>
  <si>
    <t>Guam</t>
  </si>
  <si>
    <t>GT</t>
  </si>
  <si>
    <t>GTM</t>
  </si>
  <si>
    <t>Guatemalská republika</t>
  </si>
  <si>
    <t>Guatemala</t>
  </si>
  <si>
    <t>the Republic of Guatemala</t>
  </si>
  <si>
    <t>GG</t>
  </si>
  <si>
    <t>GGY</t>
  </si>
  <si>
    <t>Bailiwick Guernsey</t>
  </si>
  <si>
    <t>Guernsey</t>
  </si>
  <si>
    <t>GN</t>
  </si>
  <si>
    <t>GIN</t>
  </si>
  <si>
    <t>Guinejská republika</t>
  </si>
  <si>
    <t>Guinea</t>
  </si>
  <si>
    <t>the Republic of Guinea</t>
  </si>
  <si>
    <t>GW</t>
  </si>
  <si>
    <t>GNB</t>
  </si>
  <si>
    <t>Republika Guinea-Bissau</t>
  </si>
  <si>
    <t>Guinea-Bissau</t>
  </si>
  <si>
    <t>the Republic of Guinea-Bissau</t>
  </si>
  <si>
    <t>GY</t>
  </si>
  <si>
    <t>GUY</t>
  </si>
  <si>
    <t>Guyanská kooperativní republika</t>
  </si>
  <si>
    <t>Guyana</t>
  </si>
  <si>
    <t>the Republic of Guyana</t>
  </si>
  <si>
    <t>HT</t>
  </si>
  <si>
    <t>HTI</t>
  </si>
  <si>
    <t>Republika Haiti</t>
  </si>
  <si>
    <t>Haiti</t>
  </si>
  <si>
    <t>the Republic of Haiti</t>
  </si>
  <si>
    <t>HM</t>
  </si>
  <si>
    <t>HMD</t>
  </si>
  <si>
    <t>Heardův ostrov a MacDonaldovy ostrovy</t>
  </si>
  <si>
    <t>Heard Island and McDonald Islands</t>
  </si>
  <si>
    <t>HN</t>
  </si>
  <si>
    <t>HND</t>
  </si>
  <si>
    <t>Honduraská republika</t>
  </si>
  <si>
    <t>Honduras</t>
  </si>
  <si>
    <t>the Republic of Honduras</t>
  </si>
  <si>
    <t>HK</t>
  </si>
  <si>
    <t>HKG</t>
  </si>
  <si>
    <t>Zvláštní administrativní oblast Čínské lidové republiky Hongkong</t>
  </si>
  <si>
    <t>Hongkong</t>
  </si>
  <si>
    <t>the Hong Kong Special Administrative Region of China</t>
  </si>
  <si>
    <t>Hong Kong</t>
  </si>
  <si>
    <t>CL</t>
  </si>
  <si>
    <t>CHL</t>
  </si>
  <si>
    <t>Chilská republika</t>
  </si>
  <si>
    <t>Chile</t>
  </si>
  <si>
    <t>the Republic of Chile</t>
  </si>
  <si>
    <t>HR</t>
  </si>
  <si>
    <t>HRV</t>
  </si>
  <si>
    <t>Chorvatská republika</t>
  </si>
  <si>
    <t>Chorvatsko</t>
  </si>
  <si>
    <t>the Republic of Croatia</t>
  </si>
  <si>
    <t>Croatia</t>
  </si>
  <si>
    <t>IN</t>
  </si>
  <si>
    <t>IND</t>
  </si>
  <si>
    <t>Indická republika</t>
  </si>
  <si>
    <t>Indie</t>
  </si>
  <si>
    <t>the Republic of India</t>
  </si>
  <si>
    <t>India</t>
  </si>
  <si>
    <t>ID</t>
  </si>
  <si>
    <t>IDN</t>
  </si>
  <si>
    <t>Indonéská republika</t>
  </si>
  <si>
    <t>Indonésie</t>
  </si>
  <si>
    <t>the Republic of Indonesia</t>
  </si>
  <si>
    <t>Indonesia</t>
  </si>
  <si>
    <t>IQ</t>
  </si>
  <si>
    <t>IRQ</t>
  </si>
  <si>
    <t>Irácká republika</t>
  </si>
  <si>
    <t>Irák</t>
  </si>
  <si>
    <t>the Republic of Iraq</t>
  </si>
  <si>
    <t>Iraq</t>
  </si>
  <si>
    <t>IR</t>
  </si>
  <si>
    <t>IRN</t>
  </si>
  <si>
    <t>Íránská islámská republika</t>
  </si>
  <si>
    <t>Írán</t>
  </si>
  <si>
    <t>the Islamic Republic of Iran</t>
  </si>
  <si>
    <t>Iran (the Islamic Republic of)</t>
  </si>
  <si>
    <t>IE</t>
  </si>
  <si>
    <t>IRL</t>
  </si>
  <si>
    <t>Irsko</t>
  </si>
  <si>
    <t>Ireland</t>
  </si>
  <si>
    <t>IS</t>
  </si>
  <si>
    <t>ISL</t>
  </si>
  <si>
    <t>Islandská republika</t>
  </si>
  <si>
    <t>Island</t>
  </si>
  <si>
    <t>the Republic of Iceland</t>
  </si>
  <si>
    <t>Iceland</t>
  </si>
  <si>
    <t>IT</t>
  </si>
  <si>
    <t>ITA</t>
  </si>
  <si>
    <t>Italská republika</t>
  </si>
  <si>
    <t>Itálie</t>
  </si>
  <si>
    <t>the Republic of Italy</t>
  </si>
  <si>
    <t>Italy</t>
  </si>
  <si>
    <t>IL</t>
  </si>
  <si>
    <t>ISR</t>
  </si>
  <si>
    <t>Stát Izrael</t>
  </si>
  <si>
    <t>Izrael</t>
  </si>
  <si>
    <t>the State of Israel</t>
  </si>
  <si>
    <t>Israel</t>
  </si>
  <si>
    <t>JM</t>
  </si>
  <si>
    <t>JAM</t>
  </si>
  <si>
    <t>Jamajka</t>
  </si>
  <si>
    <t>Jamaica</t>
  </si>
  <si>
    <t>JP</t>
  </si>
  <si>
    <t>JPN</t>
  </si>
  <si>
    <t>Japonsko</t>
  </si>
  <si>
    <t>Japan</t>
  </si>
  <si>
    <t>YE</t>
  </si>
  <si>
    <t>YEM</t>
  </si>
  <si>
    <t>Jemenská republika</t>
  </si>
  <si>
    <t>Jemen</t>
  </si>
  <si>
    <t>the Republic of Yemen</t>
  </si>
  <si>
    <t>Yemen</t>
  </si>
  <si>
    <t>JE</t>
  </si>
  <si>
    <t>JEY</t>
  </si>
  <si>
    <t>Bailiwick Jersey</t>
  </si>
  <si>
    <t>Jersey</t>
  </si>
  <si>
    <t>ZA</t>
  </si>
  <si>
    <t>ZAF</t>
  </si>
  <si>
    <t>Jihoafrická republika</t>
  </si>
  <si>
    <t>Jižní Afrika</t>
  </si>
  <si>
    <t>the Republic of South Africa</t>
  </si>
  <si>
    <t>South Africa</t>
  </si>
  <si>
    <t>GS</t>
  </si>
  <si>
    <t>SGS</t>
  </si>
  <si>
    <t>Jižní Georgie a Jižní Sandwichovy ostrovy</t>
  </si>
  <si>
    <t>South Georgia and the South Sandwich Islands</t>
  </si>
  <si>
    <t>SS</t>
  </si>
  <si>
    <t>SSD</t>
  </si>
  <si>
    <t>Jihosúdánská republika</t>
  </si>
  <si>
    <t>Jižní Súdán</t>
  </si>
  <si>
    <t>the Republic of South Sudan</t>
  </si>
  <si>
    <t>South Sudan</t>
  </si>
  <si>
    <t>JO</t>
  </si>
  <si>
    <t>JOR</t>
  </si>
  <si>
    <t>Jordánské hášimovské království</t>
  </si>
  <si>
    <t>Jordánsko</t>
  </si>
  <si>
    <t>the Hashemite Kingdom of Jordan</t>
  </si>
  <si>
    <t>Jordan</t>
  </si>
  <si>
    <t>KY</t>
  </si>
  <si>
    <t>CYM</t>
  </si>
  <si>
    <t>Kajmanské ostrovy</t>
  </si>
  <si>
    <t>Cayman Islands (the)</t>
  </si>
  <si>
    <t>KH</t>
  </si>
  <si>
    <t>KHM</t>
  </si>
  <si>
    <t>Kambodžské království</t>
  </si>
  <si>
    <t>Kambodža</t>
  </si>
  <si>
    <t>the Kingdom of Cambodia</t>
  </si>
  <si>
    <t>Cambodia</t>
  </si>
  <si>
    <t>CM</t>
  </si>
  <si>
    <t>CMR</t>
  </si>
  <si>
    <t>Kamerunská republika</t>
  </si>
  <si>
    <t>Kamerun</t>
  </si>
  <si>
    <t>the Republic of Cameroon</t>
  </si>
  <si>
    <t>Cameroon</t>
  </si>
  <si>
    <t>CA</t>
  </si>
  <si>
    <t>CAN</t>
  </si>
  <si>
    <t>Kanada</t>
  </si>
  <si>
    <t>Canada</t>
  </si>
  <si>
    <t>CV</t>
  </si>
  <si>
    <t>CPV</t>
  </si>
  <si>
    <t>Kapverdská republika</t>
  </si>
  <si>
    <t>Kapverdy</t>
  </si>
  <si>
    <t>the Republic of Cape Verde</t>
  </si>
  <si>
    <t>Cape Verde</t>
  </si>
  <si>
    <t>QA</t>
  </si>
  <si>
    <t>QAT</t>
  </si>
  <si>
    <t>Stát Katar</t>
  </si>
  <si>
    <t>Katar</t>
  </si>
  <si>
    <t>the State of Qatar</t>
  </si>
  <si>
    <t>Qatar</t>
  </si>
  <si>
    <t>KZ</t>
  </si>
  <si>
    <t>KAZ</t>
  </si>
  <si>
    <t>Republika Kazachstán</t>
  </si>
  <si>
    <t>Kazachstán</t>
  </si>
  <si>
    <t>the Republic of Kazakhstan</t>
  </si>
  <si>
    <t>Kazakhstan</t>
  </si>
  <si>
    <t>KE</t>
  </si>
  <si>
    <t>KEN</t>
  </si>
  <si>
    <t>Keňská republika</t>
  </si>
  <si>
    <t>Keňa</t>
  </si>
  <si>
    <t>the Republic of Kenya</t>
  </si>
  <si>
    <t>Kenya</t>
  </si>
  <si>
    <t>KI</t>
  </si>
  <si>
    <t>KIR</t>
  </si>
  <si>
    <t>Republika Kiribati</t>
  </si>
  <si>
    <t>Kiribati</t>
  </si>
  <si>
    <t>the Republic of Kiribati</t>
  </si>
  <si>
    <t>CC</t>
  </si>
  <si>
    <t>CCK</t>
  </si>
  <si>
    <t>Území Kokosové (Keelingovy) ostrovy</t>
  </si>
  <si>
    <t>Kokosové (Keelingovy) ostrovy</t>
  </si>
  <si>
    <t>Cocos (Keeling) Islands (the)</t>
  </si>
  <si>
    <t>CO</t>
  </si>
  <si>
    <t>COL</t>
  </si>
  <si>
    <t>Kolumbijská republika</t>
  </si>
  <si>
    <t>Kolumbie</t>
  </si>
  <si>
    <t>the Republic of Colombia</t>
  </si>
  <si>
    <t>Colombia</t>
  </si>
  <si>
    <t>KM</t>
  </si>
  <si>
    <t>COM</t>
  </si>
  <si>
    <t>Komorský svaz</t>
  </si>
  <si>
    <t>Komory</t>
  </si>
  <si>
    <t>the Union of the Comoros</t>
  </si>
  <si>
    <t>Comoros</t>
  </si>
  <si>
    <t>CG</t>
  </si>
  <si>
    <t>COG</t>
  </si>
  <si>
    <t>Konžská republika</t>
  </si>
  <si>
    <t>the Republic of the Congo</t>
  </si>
  <si>
    <t>Congo</t>
  </si>
  <si>
    <t>KP</t>
  </si>
  <si>
    <t>PRK</t>
  </si>
  <si>
    <t>Korejská lidově demokratická republika</t>
  </si>
  <si>
    <t>the Democratic People's Republic of Korea</t>
  </si>
  <si>
    <t>Korea (the Democratic People's Republic of)</t>
  </si>
  <si>
    <t>KR</t>
  </si>
  <si>
    <t>KOR</t>
  </si>
  <si>
    <t>Korejská republika</t>
  </si>
  <si>
    <t>the Republic of Korea</t>
  </si>
  <si>
    <t>Korea (the Republic of)</t>
  </si>
  <si>
    <t>XK</t>
  </si>
  <si>
    <t>XKO</t>
  </si>
  <si>
    <t>Kosovská republika</t>
  </si>
  <si>
    <t>Kosovo</t>
  </si>
  <si>
    <t>CR</t>
  </si>
  <si>
    <t>CRI</t>
  </si>
  <si>
    <t>Kostarická republika</t>
  </si>
  <si>
    <t>Kostarika</t>
  </si>
  <si>
    <t>the Republic of Costa Rica</t>
  </si>
  <si>
    <t>Costa Rica</t>
  </si>
  <si>
    <t>CU</t>
  </si>
  <si>
    <t>CUB</t>
  </si>
  <si>
    <t>Kubánská republika</t>
  </si>
  <si>
    <t>Kuba</t>
  </si>
  <si>
    <t>the Republic of Cuba</t>
  </si>
  <si>
    <t>Cuba</t>
  </si>
  <si>
    <t>KW</t>
  </si>
  <si>
    <t>KWT</t>
  </si>
  <si>
    <t>Kuvajtský stát</t>
  </si>
  <si>
    <t>Kuvajt</t>
  </si>
  <si>
    <t>the State of Kuwait</t>
  </si>
  <si>
    <t>Kuwait</t>
  </si>
  <si>
    <t>CY</t>
  </si>
  <si>
    <t>CYP</t>
  </si>
  <si>
    <t>Kyperská republika</t>
  </si>
  <si>
    <t>Kypr</t>
  </si>
  <si>
    <t>the Republic of Cyprus</t>
  </si>
  <si>
    <t>Cyprus</t>
  </si>
  <si>
    <t>KG</t>
  </si>
  <si>
    <t>KGZ</t>
  </si>
  <si>
    <t>Kyrgyzská republika</t>
  </si>
  <si>
    <t>Kyrgyzstán</t>
  </si>
  <si>
    <t>the Kyrgyz Republic</t>
  </si>
  <si>
    <t>Kyrgyzstan</t>
  </si>
  <si>
    <t>LA</t>
  </si>
  <si>
    <t>LAO</t>
  </si>
  <si>
    <t>Laoská lidově demokratická republika</t>
  </si>
  <si>
    <t>Laos</t>
  </si>
  <si>
    <t>the Lao People's Democratic Republic</t>
  </si>
  <si>
    <t>Lao People's Democratic Republic (the)</t>
  </si>
  <si>
    <t>LS</t>
  </si>
  <si>
    <t>LSO</t>
  </si>
  <si>
    <t>Lesothské království</t>
  </si>
  <si>
    <t>Lesotho</t>
  </si>
  <si>
    <t>the Kingdom of Lesotho</t>
  </si>
  <si>
    <t>LB</t>
  </si>
  <si>
    <t>LBN</t>
  </si>
  <si>
    <t>Libanonská republika</t>
  </si>
  <si>
    <t>Libanon</t>
  </si>
  <si>
    <t>the Lebanese Republic</t>
  </si>
  <si>
    <t>Lebanon</t>
  </si>
  <si>
    <t>LR</t>
  </si>
  <si>
    <t>LBR</t>
  </si>
  <si>
    <t>Liberijská republika</t>
  </si>
  <si>
    <t>Libérie</t>
  </si>
  <si>
    <t>the Republic of Liberia</t>
  </si>
  <si>
    <t>Liberia</t>
  </si>
  <si>
    <t>LY</t>
  </si>
  <si>
    <t>LBY</t>
  </si>
  <si>
    <t>Libyjský stát</t>
  </si>
  <si>
    <t>Libye</t>
  </si>
  <si>
    <t>Libya</t>
  </si>
  <si>
    <t>LI</t>
  </si>
  <si>
    <t>LIE</t>
  </si>
  <si>
    <t>Lichtenštejnské knížectví</t>
  </si>
  <si>
    <t>Lichtenštejnsko</t>
  </si>
  <si>
    <t>the Principality of Liechtenstein</t>
  </si>
  <si>
    <t>Liechtenstein</t>
  </si>
  <si>
    <t>LT</t>
  </si>
  <si>
    <t>LTU</t>
  </si>
  <si>
    <t>Litevská republika</t>
  </si>
  <si>
    <t>Litva</t>
  </si>
  <si>
    <t>the Republic of Lithuania</t>
  </si>
  <si>
    <t>Lithuania</t>
  </si>
  <si>
    <t>LV</t>
  </si>
  <si>
    <t>LVA</t>
  </si>
  <si>
    <t>Lotyšská republika</t>
  </si>
  <si>
    <t>Lotyšsko</t>
  </si>
  <si>
    <t>the Republic of Latvia</t>
  </si>
  <si>
    <t>Latvia</t>
  </si>
  <si>
    <t>LU</t>
  </si>
  <si>
    <t>LUX</t>
  </si>
  <si>
    <t>Lucemburské velkovévodství</t>
  </si>
  <si>
    <t>Lucembursko</t>
  </si>
  <si>
    <t>the Grand Duchy of Luxembourg</t>
  </si>
  <si>
    <t>Luxembourg</t>
  </si>
  <si>
    <t>MO</t>
  </si>
  <si>
    <t>MAC</t>
  </si>
  <si>
    <t>Zvláštní administrativní oblast Čínské lidové republiky Macao</t>
  </si>
  <si>
    <t>Macao</t>
  </si>
  <si>
    <t>Macao Special Administrative Region of China</t>
  </si>
  <si>
    <t>MG</t>
  </si>
  <si>
    <t>MDG</t>
  </si>
  <si>
    <t>Madagaskarská republika</t>
  </si>
  <si>
    <t>Madagaskar</t>
  </si>
  <si>
    <t>the Republic of Madagascar</t>
  </si>
  <si>
    <t>Madagascar</t>
  </si>
  <si>
    <t>HU</t>
  </si>
  <si>
    <t>HUN</t>
  </si>
  <si>
    <t>Maďarsko</t>
  </si>
  <si>
    <t>Hungary</t>
  </si>
  <si>
    <t>MK</t>
  </si>
  <si>
    <t>MKD</t>
  </si>
  <si>
    <t>Bývalá jugoslávská republika Makedonie</t>
  </si>
  <si>
    <t>Makedonie</t>
  </si>
  <si>
    <t>the former Yugoslav Republic of Macedonia</t>
  </si>
  <si>
    <t>Macedonia (the former Yugoslav Republic of)</t>
  </si>
  <si>
    <t>MY</t>
  </si>
  <si>
    <t>MYS</t>
  </si>
  <si>
    <t>Malajsie</t>
  </si>
  <si>
    <t>Malaysia</t>
  </si>
  <si>
    <t>MW</t>
  </si>
  <si>
    <t>MWI</t>
  </si>
  <si>
    <t>Malawiská republika</t>
  </si>
  <si>
    <t>Malawi</t>
  </si>
  <si>
    <t>the Republic of Malawi</t>
  </si>
  <si>
    <t>MV</t>
  </si>
  <si>
    <t>MDV</t>
  </si>
  <si>
    <t>Maledivská republika</t>
  </si>
  <si>
    <t>Maledivy</t>
  </si>
  <si>
    <t>the Republic of Maldives</t>
  </si>
  <si>
    <t>Maldives</t>
  </si>
  <si>
    <t>ML</t>
  </si>
  <si>
    <t>MLI</t>
  </si>
  <si>
    <t>Republika Mali</t>
  </si>
  <si>
    <t>Mali</t>
  </si>
  <si>
    <t>the Republic of Mali</t>
  </si>
  <si>
    <t>MT</t>
  </si>
  <si>
    <t>MLT</t>
  </si>
  <si>
    <t>Maltská republika</t>
  </si>
  <si>
    <t>Malta</t>
  </si>
  <si>
    <t>the Republic of Malta</t>
  </si>
  <si>
    <t>IM</t>
  </si>
  <si>
    <t>IMN</t>
  </si>
  <si>
    <t>Ostrov Man</t>
  </si>
  <si>
    <t>Man</t>
  </si>
  <si>
    <t>Isle of Man</t>
  </si>
  <si>
    <t>MA</t>
  </si>
  <si>
    <t>MAR</t>
  </si>
  <si>
    <t>Marocké království</t>
  </si>
  <si>
    <t>Maroko</t>
  </si>
  <si>
    <t>the Kingdom of Morocco</t>
  </si>
  <si>
    <t>Morocco</t>
  </si>
  <si>
    <t>MH</t>
  </si>
  <si>
    <t>MHL</t>
  </si>
  <si>
    <t>Republika Marshallovy ostrovy</t>
  </si>
  <si>
    <t>Marshallovy ostrovy</t>
  </si>
  <si>
    <t>the Republic of the Marshall Islands</t>
  </si>
  <si>
    <t>Marshall Islands (the)</t>
  </si>
  <si>
    <t>MQ</t>
  </si>
  <si>
    <t>MTQ</t>
  </si>
  <si>
    <t>Region Martinik</t>
  </si>
  <si>
    <t>Martinik</t>
  </si>
  <si>
    <t>Martinique</t>
  </si>
  <si>
    <t>MU</t>
  </si>
  <si>
    <t>MUS</t>
  </si>
  <si>
    <t>Mauricijská republika</t>
  </si>
  <si>
    <t>Mauricius</t>
  </si>
  <si>
    <t>the Republic of Mauritius</t>
  </si>
  <si>
    <t>Mauritius</t>
  </si>
  <si>
    <t>MR</t>
  </si>
  <si>
    <t>MRT</t>
  </si>
  <si>
    <t>Mauritánská islámská republika</t>
  </si>
  <si>
    <t>Mauritánie</t>
  </si>
  <si>
    <t>the Islamic Republic of Mauritania</t>
  </si>
  <si>
    <t>Mauritania</t>
  </si>
  <si>
    <t>YT</t>
  </si>
  <si>
    <t>MYT</t>
  </si>
  <si>
    <t>Departementní společenství Mayotte</t>
  </si>
  <si>
    <t>Mayotte</t>
  </si>
  <si>
    <t>UM</t>
  </si>
  <si>
    <t>UMI</t>
  </si>
  <si>
    <t>Menší odlehlé ostrovy USA</t>
  </si>
  <si>
    <t>United States Minor Outlying Islands (the)</t>
  </si>
  <si>
    <t>MX</t>
  </si>
  <si>
    <t>MEX</t>
  </si>
  <si>
    <t>Spojené státy mexické</t>
  </si>
  <si>
    <t>Mexiko</t>
  </si>
  <si>
    <t>the United Mexican States</t>
  </si>
  <si>
    <t>Mexico</t>
  </si>
  <si>
    <t>FM</t>
  </si>
  <si>
    <t>FSM</t>
  </si>
  <si>
    <t>Federativní státy Mikronésie</t>
  </si>
  <si>
    <t>Mikronésie</t>
  </si>
  <si>
    <t>the Federated States of Micronesia</t>
  </si>
  <si>
    <t>Micronesia (the Federated States of)</t>
  </si>
  <si>
    <t>MD</t>
  </si>
  <si>
    <t>MDA</t>
  </si>
  <si>
    <t>Moldavská republika</t>
  </si>
  <si>
    <t>Moldavsko</t>
  </si>
  <si>
    <t>the Republic of Moldova</t>
  </si>
  <si>
    <t>Moldova (the Republic of)</t>
  </si>
  <si>
    <t>MC</t>
  </si>
  <si>
    <t>MCO</t>
  </si>
  <si>
    <t>Monacké knížectví</t>
  </si>
  <si>
    <t>Monako</t>
  </si>
  <si>
    <t>the Principality of Monaco</t>
  </si>
  <si>
    <t>Monaco</t>
  </si>
  <si>
    <t>MN</t>
  </si>
  <si>
    <t>MNG</t>
  </si>
  <si>
    <t>Mongolsko</t>
  </si>
  <si>
    <t>Mongolia</t>
  </si>
  <si>
    <t>MS</t>
  </si>
  <si>
    <t>MSR</t>
  </si>
  <si>
    <t>Montserrat</t>
  </si>
  <si>
    <t>MZ</t>
  </si>
  <si>
    <t>MOZ</t>
  </si>
  <si>
    <t>Mosambická republika</t>
  </si>
  <si>
    <t>Mosambik</t>
  </si>
  <si>
    <t>the Republic of Mozambique</t>
  </si>
  <si>
    <t>Mozambique</t>
  </si>
  <si>
    <t>MM</t>
  </si>
  <si>
    <t>MMR</t>
  </si>
  <si>
    <t>Republika Myanmarský svaz</t>
  </si>
  <si>
    <t>Myanmar</t>
  </si>
  <si>
    <t>the Republic of the Union of Myanmar</t>
  </si>
  <si>
    <t>NA</t>
  </si>
  <si>
    <t>NAM</t>
  </si>
  <si>
    <t>Namibijská republika</t>
  </si>
  <si>
    <t>Namibie</t>
  </si>
  <si>
    <t>the Republic of Namibia</t>
  </si>
  <si>
    <t>Namibia</t>
  </si>
  <si>
    <t>NR</t>
  </si>
  <si>
    <t>NRU</t>
  </si>
  <si>
    <t>Republika Nauru</t>
  </si>
  <si>
    <t>Nauru</t>
  </si>
  <si>
    <t>the Republic of Nauru</t>
  </si>
  <si>
    <t>DE</t>
  </si>
  <si>
    <t>DEU</t>
  </si>
  <si>
    <t>Spolková republika Německo</t>
  </si>
  <si>
    <t>Německo</t>
  </si>
  <si>
    <t>the Federal Republic of Germany</t>
  </si>
  <si>
    <t>Germany</t>
  </si>
  <si>
    <t>NP</t>
  </si>
  <si>
    <t>NPL</t>
  </si>
  <si>
    <t>Nepálská federativní demokratická republika</t>
  </si>
  <si>
    <t>Nepál</t>
  </si>
  <si>
    <t>the Federal Democratic Republic of Nepal</t>
  </si>
  <si>
    <t>Nepal</t>
  </si>
  <si>
    <t>NE</t>
  </si>
  <si>
    <t>NER</t>
  </si>
  <si>
    <t>Nigerská republika</t>
  </si>
  <si>
    <t>Niger</t>
  </si>
  <si>
    <t>the Republic of the Niger</t>
  </si>
  <si>
    <t>Niger (the)</t>
  </si>
  <si>
    <t>NG</t>
  </si>
  <si>
    <t>NGA</t>
  </si>
  <si>
    <t>Nigerijská federativní republika</t>
  </si>
  <si>
    <t>Nigérie</t>
  </si>
  <si>
    <t>the Federal Republic of Nigeria</t>
  </si>
  <si>
    <t>Nigeria</t>
  </si>
  <si>
    <t>NI</t>
  </si>
  <si>
    <t>NIC</t>
  </si>
  <si>
    <t>Nikaragujská republika</t>
  </si>
  <si>
    <t>Nikaragua</t>
  </si>
  <si>
    <t>the Republic of Nicaragua</t>
  </si>
  <si>
    <t>Nicaragua</t>
  </si>
  <si>
    <t>NU</t>
  </si>
  <si>
    <t>NIU</t>
  </si>
  <si>
    <t>Niue</t>
  </si>
  <si>
    <t>NL</t>
  </si>
  <si>
    <t>NLD</t>
  </si>
  <si>
    <t>Nizozemsko</t>
  </si>
  <si>
    <t>the Kingdom of the Netherlands</t>
  </si>
  <si>
    <t>Netherlands (the)</t>
  </si>
  <si>
    <t>NF</t>
  </si>
  <si>
    <t>NFK</t>
  </si>
  <si>
    <t>Území Norfolk</t>
  </si>
  <si>
    <t>Norfolk</t>
  </si>
  <si>
    <t>Norfolk Island</t>
  </si>
  <si>
    <t>NO</t>
  </si>
  <si>
    <t>NOR</t>
  </si>
  <si>
    <t>Norské království</t>
  </si>
  <si>
    <t>Norsko</t>
  </si>
  <si>
    <t>the Kingdom of Norway</t>
  </si>
  <si>
    <t>Norway</t>
  </si>
  <si>
    <t>NC</t>
  </si>
  <si>
    <t>NCL</t>
  </si>
  <si>
    <t>Nová Kaledonie</t>
  </si>
  <si>
    <t>New Caledonia</t>
  </si>
  <si>
    <t>NZ</t>
  </si>
  <si>
    <t>NZL</t>
  </si>
  <si>
    <t>Nový Zéland</t>
  </si>
  <si>
    <t>New Zealand</t>
  </si>
  <si>
    <t>OM</t>
  </si>
  <si>
    <t>OMN</t>
  </si>
  <si>
    <t>Sultanát Omán</t>
  </si>
  <si>
    <t>Omán</t>
  </si>
  <si>
    <t>the Sultanate of Oman</t>
  </si>
  <si>
    <t>Oman</t>
  </si>
  <si>
    <t>PK</t>
  </si>
  <si>
    <t>PAK</t>
  </si>
  <si>
    <t>Pákistánská islámská republika</t>
  </si>
  <si>
    <t>Pákistán</t>
  </si>
  <si>
    <t>the Islamic Republic of Pakistan</t>
  </si>
  <si>
    <t>Pakistan</t>
  </si>
  <si>
    <t>PW</t>
  </si>
  <si>
    <t>PLW</t>
  </si>
  <si>
    <t>Republika Palau</t>
  </si>
  <si>
    <t>Palau</t>
  </si>
  <si>
    <t>the Republic of Palau</t>
  </si>
  <si>
    <t>PS</t>
  </si>
  <si>
    <t>PSE</t>
  </si>
  <si>
    <t>Palestinská autonomní území</t>
  </si>
  <si>
    <t>Palestina</t>
  </si>
  <si>
    <t>the State of Palestine</t>
  </si>
  <si>
    <t>Palestine, State of</t>
  </si>
  <si>
    <t>PA</t>
  </si>
  <si>
    <t>PAN</t>
  </si>
  <si>
    <t>Panamská republika</t>
  </si>
  <si>
    <t>Panama</t>
  </si>
  <si>
    <t>the Republic of Panama</t>
  </si>
  <si>
    <t>PG</t>
  </si>
  <si>
    <t>PNG</t>
  </si>
  <si>
    <t>Nezávislý stát Papua Nová Guinea</t>
  </si>
  <si>
    <t>Papua Nová Guinea</t>
  </si>
  <si>
    <t>Independent State of Papua New Guinea</t>
  </si>
  <si>
    <t>Papua New Guinea</t>
  </si>
  <si>
    <t>PY</t>
  </si>
  <si>
    <t>PRY</t>
  </si>
  <si>
    <t>Paraguayská republika</t>
  </si>
  <si>
    <t>Paraguay</t>
  </si>
  <si>
    <t>the Republic of Paraguay</t>
  </si>
  <si>
    <t>PE</t>
  </si>
  <si>
    <t>PER</t>
  </si>
  <si>
    <t>Peruánská republika</t>
  </si>
  <si>
    <t>Peru</t>
  </si>
  <si>
    <t>the Republic of Peru</t>
  </si>
  <si>
    <t>PN</t>
  </si>
  <si>
    <t>PCN</t>
  </si>
  <si>
    <t>Pitcairnovy ostrovy</t>
  </si>
  <si>
    <t>Pitcairn</t>
  </si>
  <si>
    <t>CI</t>
  </si>
  <si>
    <t>CIV</t>
  </si>
  <si>
    <t>Republika Pobřeží slonoviny</t>
  </si>
  <si>
    <t>Pobřeží slonoviny</t>
  </si>
  <si>
    <t>the Republic of Côte d'Ivoire</t>
  </si>
  <si>
    <t>Côte d'Ivoire</t>
  </si>
  <si>
    <t>PL</t>
  </si>
  <si>
    <t>POL</t>
  </si>
  <si>
    <t>Polská republika</t>
  </si>
  <si>
    <t>Polsko</t>
  </si>
  <si>
    <t>the Republic of Poland</t>
  </si>
  <si>
    <t>Poland</t>
  </si>
  <si>
    <t>PR</t>
  </si>
  <si>
    <t>PRI</t>
  </si>
  <si>
    <t>Portorické společenství</t>
  </si>
  <si>
    <t>Portoriko</t>
  </si>
  <si>
    <t>Puerto Rico</t>
  </si>
  <si>
    <t>PT</t>
  </si>
  <si>
    <t>PRT</t>
  </si>
  <si>
    <t>Portugalská republika</t>
  </si>
  <si>
    <t>Portugalsko</t>
  </si>
  <si>
    <t>the Portuguese Republic</t>
  </si>
  <si>
    <t>Portugal</t>
  </si>
  <si>
    <t>AT</t>
  </si>
  <si>
    <t>AUT</t>
  </si>
  <si>
    <t>Rakouská republika</t>
  </si>
  <si>
    <t>Rakousko</t>
  </si>
  <si>
    <t>the Republic of Austria</t>
  </si>
  <si>
    <t>Austria</t>
  </si>
  <si>
    <t>RE</t>
  </si>
  <si>
    <t>REU</t>
  </si>
  <si>
    <t>Region Réunion</t>
  </si>
  <si>
    <t>Réunion</t>
  </si>
  <si>
    <t>GQ</t>
  </si>
  <si>
    <t>GNQ</t>
  </si>
  <si>
    <t>Republika Rovníková Guinea</t>
  </si>
  <si>
    <t>Rovníková Guinea</t>
  </si>
  <si>
    <t>the Republic of Equatorial Guinea</t>
  </si>
  <si>
    <t>Equatorial Guinea</t>
  </si>
  <si>
    <t>RO</t>
  </si>
  <si>
    <t>ROU</t>
  </si>
  <si>
    <t>Rumunsko</t>
  </si>
  <si>
    <t>Romania</t>
  </si>
  <si>
    <t>RU</t>
  </si>
  <si>
    <t>RUS</t>
  </si>
  <si>
    <t>Ruská federace</t>
  </si>
  <si>
    <t>Rusko</t>
  </si>
  <si>
    <t>the Russian Federation</t>
  </si>
  <si>
    <t>Russian Federation (the)</t>
  </si>
  <si>
    <t>RW</t>
  </si>
  <si>
    <t>RWA</t>
  </si>
  <si>
    <t>Rwandská republika</t>
  </si>
  <si>
    <t>Rwanda</t>
  </si>
  <si>
    <t>the Republic of Rwanda</t>
  </si>
  <si>
    <t>GR</t>
  </si>
  <si>
    <t>GRC</t>
  </si>
  <si>
    <t>Řecká republika</t>
  </si>
  <si>
    <t>Řecko</t>
  </si>
  <si>
    <t>the Hellenic Republic</t>
  </si>
  <si>
    <t>Greece</t>
  </si>
  <si>
    <t>PM</t>
  </si>
  <si>
    <t>SPM</t>
  </si>
  <si>
    <t>Územní společenství Saint Pierre a Miquelon</t>
  </si>
  <si>
    <t>Saint Pierre a Miquelon</t>
  </si>
  <si>
    <t>Saint Pierre and Miquelon</t>
  </si>
  <si>
    <t>SV</t>
  </si>
  <si>
    <t>SLV</t>
  </si>
  <si>
    <t>Salvadorská republika</t>
  </si>
  <si>
    <t>Salvador</t>
  </si>
  <si>
    <t>the Republic of El Salvador</t>
  </si>
  <si>
    <t>El Salvador</t>
  </si>
  <si>
    <t>WS</t>
  </si>
  <si>
    <t>WSM</t>
  </si>
  <si>
    <t>Nezávislý stát Samoa</t>
  </si>
  <si>
    <t>Samoa</t>
  </si>
  <si>
    <t>the Independent State of Samoa</t>
  </si>
  <si>
    <t>SM</t>
  </si>
  <si>
    <t>SMR</t>
  </si>
  <si>
    <t>Republika San Marino</t>
  </si>
  <si>
    <t>San Marino</t>
  </si>
  <si>
    <t>the Republic of San Marino</t>
  </si>
  <si>
    <t>SA</t>
  </si>
  <si>
    <t>SAU</t>
  </si>
  <si>
    <t>Království Saúdská Arábie</t>
  </si>
  <si>
    <t>Saúdská Arábie</t>
  </si>
  <si>
    <t>the Kingdom of Saudi Arabia</t>
  </si>
  <si>
    <t>Saudi Arabia</t>
  </si>
  <si>
    <t>SN</t>
  </si>
  <si>
    <t>SEN</t>
  </si>
  <si>
    <t>Senegalská republika</t>
  </si>
  <si>
    <t>Senegal</t>
  </si>
  <si>
    <t>the Republic of Senegal</t>
  </si>
  <si>
    <t>MP</t>
  </si>
  <si>
    <t>MNP</t>
  </si>
  <si>
    <t>Společenství Severní Mariany</t>
  </si>
  <si>
    <t>Severní Mariany</t>
  </si>
  <si>
    <t>the Commonwealth of the Northern Mariana Islands</t>
  </si>
  <si>
    <t>Northern Mariana Islands (the)</t>
  </si>
  <si>
    <t>SC</t>
  </si>
  <si>
    <t>SYC</t>
  </si>
  <si>
    <t>Seychelská republika</t>
  </si>
  <si>
    <t>Seychely</t>
  </si>
  <si>
    <t>the Republic of Seychelles</t>
  </si>
  <si>
    <t>Seychelles</t>
  </si>
  <si>
    <t>SL</t>
  </si>
  <si>
    <t>SLE</t>
  </si>
  <si>
    <t>Republika Sierra Leone</t>
  </si>
  <si>
    <t>Sierra Leone</t>
  </si>
  <si>
    <t>the Republic of Sierra Leone</t>
  </si>
  <si>
    <t>SG</t>
  </si>
  <si>
    <t>SGP</t>
  </si>
  <si>
    <t>Singapurská republika</t>
  </si>
  <si>
    <t>Singapur</t>
  </si>
  <si>
    <t>the Republic of Singapore</t>
  </si>
  <si>
    <t>Singapore</t>
  </si>
  <si>
    <t>SK</t>
  </si>
  <si>
    <t>SVK</t>
  </si>
  <si>
    <t>Slovenská republika</t>
  </si>
  <si>
    <t>Slovensko</t>
  </si>
  <si>
    <t>the Slovak Republic</t>
  </si>
  <si>
    <t>Slovakia</t>
  </si>
  <si>
    <t>SI</t>
  </si>
  <si>
    <t>SVN</t>
  </si>
  <si>
    <t>Slovinská republika</t>
  </si>
  <si>
    <t>Slovinsko</t>
  </si>
  <si>
    <t>the Republic of Slovenia</t>
  </si>
  <si>
    <t>Slovenia</t>
  </si>
  <si>
    <t>SO</t>
  </si>
  <si>
    <t>SOM</t>
  </si>
  <si>
    <t>Somálská federativní republika</t>
  </si>
  <si>
    <t>Somálsko</t>
  </si>
  <si>
    <t>Federal Republic of Somalia</t>
  </si>
  <si>
    <t>Somalia</t>
  </si>
  <si>
    <t>AE</t>
  </si>
  <si>
    <t>ARE</t>
  </si>
  <si>
    <t>Stát Spojené arabské emiráty</t>
  </si>
  <si>
    <t>Spojené arabské emiráty</t>
  </si>
  <si>
    <t>the United Arab Emirates</t>
  </si>
  <si>
    <t>United Arab Emirates (the)</t>
  </si>
  <si>
    <t>US</t>
  </si>
  <si>
    <t>USA</t>
  </si>
  <si>
    <t>Spojené státy americké</t>
  </si>
  <si>
    <t>Spojené státy</t>
  </si>
  <si>
    <t>the United States of America</t>
  </si>
  <si>
    <t>United States (the)</t>
  </si>
  <si>
    <t>RS</t>
  </si>
  <si>
    <t>SRB</t>
  </si>
  <si>
    <t>Srbská republika</t>
  </si>
  <si>
    <t>Srbsko</t>
  </si>
  <si>
    <t>the Republic of Serbia</t>
  </si>
  <si>
    <t>Serbia</t>
  </si>
  <si>
    <t>CF</t>
  </si>
  <si>
    <t>CAF</t>
  </si>
  <si>
    <t>Středoafrická republika</t>
  </si>
  <si>
    <t>the Central African Republic</t>
  </si>
  <si>
    <t>Central African Republic (the)</t>
  </si>
  <si>
    <t>SD</t>
  </si>
  <si>
    <t>SDN</t>
  </si>
  <si>
    <t>Súdánská republika</t>
  </si>
  <si>
    <t>Súdán</t>
  </si>
  <si>
    <t>the Republic of the Sudan</t>
  </si>
  <si>
    <t>Sudan (the)</t>
  </si>
  <si>
    <t>SR</t>
  </si>
  <si>
    <t>SUR</t>
  </si>
  <si>
    <t>Surinamská republika</t>
  </si>
  <si>
    <t>Surinam</t>
  </si>
  <si>
    <t>the Republic of Suriname</t>
  </si>
  <si>
    <t>Suriname</t>
  </si>
  <si>
    <t>SH</t>
  </si>
  <si>
    <t>SHN</t>
  </si>
  <si>
    <t>Svatá Helena, Ascension a Tristan da Cunha</t>
  </si>
  <si>
    <t>Svatá Helena</t>
  </si>
  <si>
    <t>Saint Helena, Ascension and Tristan da Cunha</t>
  </si>
  <si>
    <t>LC</t>
  </si>
  <si>
    <t>LCA</t>
  </si>
  <si>
    <t>Svatá Lucie</t>
  </si>
  <si>
    <t>Saint Lucia</t>
  </si>
  <si>
    <t>BL</t>
  </si>
  <si>
    <t>BLM</t>
  </si>
  <si>
    <t>Společenství Svatý Bartoloměj</t>
  </si>
  <si>
    <t>Svatý Bartoloměj</t>
  </si>
  <si>
    <t>Saint Barthélemy</t>
  </si>
  <si>
    <t>KN</t>
  </si>
  <si>
    <t>KNA</t>
  </si>
  <si>
    <t>Federace Svatý Kryštof a Nevis</t>
  </si>
  <si>
    <t>Svatý Kryštof a Nevis</t>
  </si>
  <si>
    <t>Saint Kitts and Nevis</t>
  </si>
  <si>
    <t>MF</t>
  </si>
  <si>
    <t>MAF</t>
  </si>
  <si>
    <t>Společenství Svatý Martin</t>
  </si>
  <si>
    <t>Svatý Martin (FR)</t>
  </si>
  <si>
    <t>Saint Martin (French part)</t>
  </si>
  <si>
    <t>SX</t>
  </si>
  <si>
    <t>SXM</t>
  </si>
  <si>
    <t>Svatý Martin (NL)</t>
  </si>
  <si>
    <t>Sint Maarten (Dutch part)</t>
  </si>
  <si>
    <t>ST</t>
  </si>
  <si>
    <t>STP</t>
  </si>
  <si>
    <t>Demokratická republika Svatý Tomáš a Princův ostrov</t>
  </si>
  <si>
    <t>Svatý Tomáš a Princův ostrov</t>
  </si>
  <si>
    <t>the Democratic Republic of Sao Tome and Principe</t>
  </si>
  <si>
    <t>Sao Tome and Principe</t>
  </si>
  <si>
    <t>VC</t>
  </si>
  <si>
    <t>VCT</t>
  </si>
  <si>
    <t>Svatý Vincenc a Grenadiny</t>
  </si>
  <si>
    <t>Saint Vincent and the Grenadines</t>
  </si>
  <si>
    <t>SZ</t>
  </si>
  <si>
    <t>SWZ</t>
  </si>
  <si>
    <t>Svazijské království</t>
  </si>
  <si>
    <t>Svazijsko</t>
  </si>
  <si>
    <t>the Kingdom of Swaziland</t>
  </si>
  <si>
    <t>Swaziland</t>
  </si>
  <si>
    <t>SY</t>
  </si>
  <si>
    <t>SYR</t>
  </si>
  <si>
    <t>Syrská arabská republika</t>
  </si>
  <si>
    <t>Sýrie</t>
  </si>
  <si>
    <t>the Syrian Arab Republic</t>
  </si>
  <si>
    <t>Syrian Arab Republic (the)</t>
  </si>
  <si>
    <t>SB</t>
  </si>
  <si>
    <t>SLB</t>
  </si>
  <si>
    <t>Šalomounovy ostrovy</t>
  </si>
  <si>
    <t>Solomon Islands (the)</t>
  </si>
  <si>
    <t>ES</t>
  </si>
  <si>
    <t>ESP</t>
  </si>
  <si>
    <t>Španělské království</t>
  </si>
  <si>
    <t>Španělsko</t>
  </si>
  <si>
    <t>the Kingdom of Spain</t>
  </si>
  <si>
    <t>Spain</t>
  </si>
  <si>
    <t>SJ</t>
  </si>
  <si>
    <t>SJM</t>
  </si>
  <si>
    <t>Špicberky a Jan Mayen</t>
  </si>
  <si>
    <t>Svalbard and Jan Mayen</t>
  </si>
  <si>
    <t>LK</t>
  </si>
  <si>
    <t>LKA</t>
  </si>
  <si>
    <t>Šrílanská demokratická socialistická republika</t>
  </si>
  <si>
    <t>Šrí Lanka</t>
  </si>
  <si>
    <t>the Democratic Socialist Republic of Sri Lanka</t>
  </si>
  <si>
    <t>Sri Lanka</t>
  </si>
  <si>
    <t>SE</t>
  </si>
  <si>
    <t>SWE</t>
  </si>
  <si>
    <t>Švédské království</t>
  </si>
  <si>
    <t>Švédsko</t>
  </si>
  <si>
    <t>the Kingdom of Sweden</t>
  </si>
  <si>
    <t>Sweden</t>
  </si>
  <si>
    <t>CH</t>
  </si>
  <si>
    <t>CHE</t>
  </si>
  <si>
    <t>Švýcarská konfederace</t>
  </si>
  <si>
    <t>Švýcarsko</t>
  </si>
  <si>
    <t>the Swiss Confederation</t>
  </si>
  <si>
    <t>Switzerland</t>
  </si>
  <si>
    <t>TJ</t>
  </si>
  <si>
    <t>TJK</t>
  </si>
  <si>
    <t>Republika Tádžikistán</t>
  </si>
  <si>
    <t>Tádžikistán</t>
  </si>
  <si>
    <t>the Republic of Tajikistan</t>
  </si>
  <si>
    <t>Tajikistan</t>
  </si>
  <si>
    <t>TZ</t>
  </si>
  <si>
    <t>TZA</t>
  </si>
  <si>
    <t>Tanzanská sjednocená republika</t>
  </si>
  <si>
    <t>Tanzanie</t>
  </si>
  <si>
    <t>the United Republic of Tanzania</t>
  </si>
  <si>
    <t>Tanzania, United Republic of</t>
  </si>
  <si>
    <t>TH</t>
  </si>
  <si>
    <t>THA</t>
  </si>
  <si>
    <t>Thajské království</t>
  </si>
  <si>
    <t>Thajsko</t>
  </si>
  <si>
    <t>the Kingdom of Thailand</t>
  </si>
  <si>
    <t>Thailand</t>
  </si>
  <si>
    <t>TW</t>
  </si>
  <si>
    <t>TWN</t>
  </si>
  <si>
    <t>Čínská republika (Tchaj-wan)</t>
  </si>
  <si>
    <t>Tchaj-wan</t>
  </si>
  <si>
    <t>Taiwan (Province of China)</t>
  </si>
  <si>
    <t>TG</t>
  </si>
  <si>
    <t>TGO</t>
  </si>
  <si>
    <t>Tožská republika</t>
  </si>
  <si>
    <t>Togo</t>
  </si>
  <si>
    <t>the Togolese Republic</t>
  </si>
  <si>
    <t>TK</t>
  </si>
  <si>
    <t>TKL</t>
  </si>
  <si>
    <t>Tokelau</t>
  </si>
  <si>
    <t>TO</t>
  </si>
  <si>
    <t>TON</t>
  </si>
  <si>
    <t>Království Tonga</t>
  </si>
  <si>
    <t>Tonga</t>
  </si>
  <si>
    <t>the Kingdom of Tonga</t>
  </si>
  <si>
    <t>TT</t>
  </si>
  <si>
    <t>TTO</t>
  </si>
  <si>
    <t>Republika Trinidad a Tobago</t>
  </si>
  <si>
    <t>Trinidad a Tobago</t>
  </si>
  <si>
    <t>the Republic of Trinidad and Tobago</t>
  </si>
  <si>
    <t>Trinidad and Tobago</t>
  </si>
  <si>
    <t>TN</t>
  </si>
  <si>
    <t>TUN</t>
  </si>
  <si>
    <t>Tuniská republika</t>
  </si>
  <si>
    <t>Tunisko</t>
  </si>
  <si>
    <t>the Republic of Tunisia</t>
  </si>
  <si>
    <t>Tunisia</t>
  </si>
  <si>
    <t>TR</t>
  </si>
  <si>
    <t>TUR</t>
  </si>
  <si>
    <t>Turecká republika</t>
  </si>
  <si>
    <t>Turecko</t>
  </si>
  <si>
    <t>the Republic of Turkey</t>
  </si>
  <si>
    <t>Turkey</t>
  </si>
  <si>
    <t>TM</t>
  </si>
  <si>
    <t>TKM</t>
  </si>
  <si>
    <t>Turkmenistán</t>
  </si>
  <si>
    <t>Turkmenistan</t>
  </si>
  <si>
    <t>TC</t>
  </si>
  <si>
    <t>TCA</t>
  </si>
  <si>
    <t>Ostrovy Turks a Caicos</t>
  </si>
  <si>
    <t>Turks a Caicos</t>
  </si>
  <si>
    <t>Turks and Caicos Islands (the)</t>
  </si>
  <si>
    <t>TV</t>
  </si>
  <si>
    <t>TUV</t>
  </si>
  <si>
    <t>Tuvalu</t>
  </si>
  <si>
    <t>UG</t>
  </si>
  <si>
    <t>UGA</t>
  </si>
  <si>
    <t>Ugandská republika</t>
  </si>
  <si>
    <t>Uganda</t>
  </si>
  <si>
    <t>the Republic of Uganda</t>
  </si>
  <si>
    <t>UA</t>
  </si>
  <si>
    <t>UKR</t>
  </si>
  <si>
    <t>Ukrajina</t>
  </si>
  <si>
    <t>Ukraine</t>
  </si>
  <si>
    <t>UY</t>
  </si>
  <si>
    <t>URY</t>
  </si>
  <si>
    <t>Uruguayská východní republika</t>
  </si>
  <si>
    <t>Uruguay</t>
  </si>
  <si>
    <t>the Eastern Republic of Uruguay</t>
  </si>
  <si>
    <t>UZ</t>
  </si>
  <si>
    <t>UZB</t>
  </si>
  <si>
    <t>Republika Uzbekistán</t>
  </si>
  <si>
    <t>Uzbekistán</t>
  </si>
  <si>
    <t>the Republic of Uzbekistan</t>
  </si>
  <si>
    <t>Uzbekistan</t>
  </si>
  <si>
    <t>CX</t>
  </si>
  <si>
    <t>CXR</t>
  </si>
  <si>
    <t>Území Vánoční ostrov</t>
  </si>
  <si>
    <t>Vánoční ostrov</t>
  </si>
  <si>
    <t>Christmas Island</t>
  </si>
  <si>
    <t>VU</t>
  </si>
  <si>
    <t>VUT</t>
  </si>
  <si>
    <t>Republika Vanuatu</t>
  </si>
  <si>
    <t>Vanuatu</t>
  </si>
  <si>
    <t>the Republic of Vanuatu</t>
  </si>
  <si>
    <t>VA</t>
  </si>
  <si>
    <t>VAT</t>
  </si>
  <si>
    <t>Vatikánský městský stát</t>
  </si>
  <si>
    <t>Vatikán</t>
  </si>
  <si>
    <t>Holy See (the) (Vatican City State)</t>
  </si>
  <si>
    <t>GB</t>
  </si>
  <si>
    <t>GBR</t>
  </si>
  <si>
    <t>Spojené království Velké Británie a Severního Irska</t>
  </si>
  <si>
    <t>Velká Británie</t>
  </si>
  <si>
    <t>the United Kingdom of Great Britain and Northern Ireland</t>
  </si>
  <si>
    <t>United Kingdom (the)</t>
  </si>
  <si>
    <t>VE</t>
  </si>
  <si>
    <t>VEN</t>
  </si>
  <si>
    <t>Bolívarovská republika Venezuela</t>
  </si>
  <si>
    <t>Venezuela</t>
  </si>
  <si>
    <t>the Bolivarian Republic of Venezuela</t>
  </si>
  <si>
    <t>Venezuela, Bolivarian Republic of</t>
  </si>
  <si>
    <t>VN</t>
  </si>
  <si>
    <t>VNM</t>
  </si>
  <si>
    <t>Vietnamská socialistická republika</t>
  </si>
  <si>
    <t>Vietnam</t>
  </si>
  <si>
    <t>the Socialist Republic of Viet Nam</t>
  </si>
  <si>
    <t>Viet Nam</t>
  </si>
  <si>
    <t>TL</t>
  </si>
  <si>
    <t>TLS</t>
  </si>
  <si>
    <t>Demokratická republika Východní Timor</t>
  </si>
  <si>
    <t>Východní Timor</t>
  </si>
  <si>
    <t>the Democratic Republic of Timor-Leste</t>
  </si>
  <si>
    <t>Timor-Leste</t>
  </si>
  <si>
    <t>WF</t>
  </si>
  <si>
    <t>WLF</t>
  </si>
  <si>
    <t>Teritorium Wallisovy ostrovy a Futuna</t>
  </si>
  <si>
    <t>Wallis a Futuna</t>
  </si>
  <si>
    <t>Wallis and Futuna Islands</t>
  </si>
  <si>
    <t>Wallis and Futuna</t>
  </si>
  <si>
    <t>ZM</t>
  </si>
  <si>
    <t>ZMB</t>
  </si>
  <si>
    <t>Zambijská republika</t>
  </si>
  <si>
    <t>Zambie</t>
  </si>
  <si>
    <t>the Republic of Zambia</t>
  </si>
  <si>
    <t>Zambia</t>
  </si>
  <si>
    <t>EH</t>
  </si>
  <si>
    <t>ESH</t>
  </si>
  <si>
    <t>Saharská arabská demokratická republika</t>
  </si>
  <si>
    <t>Západní Sahara</t>
  </si>
  <si>
    <t>Western Sahara</t>
  </si>
  <si>
    <t>ZW</t>
  </si>
  <si>
    <t>ZWE</t>
  </si>
  <si>
    <t>Zimbabwská republika</t>
  </si>
  <si>
    <t>Zimbabwe</t>
  </si>
  <si>
    <t>the Republic of Zimbabwe</t>
  </si>
  <si>
    <t>ČESKÁ REPUBLIKA</t>
  </si>
  <si>
    <t>Údaje o podepisující osobě :</t>
  </si>
  <si>
    <t>Kód podepisující osoby :</t>
  </si>
  <si>
    <t>Návod postupu pro generování XML exportu :</t>
  </si>
  <si>
    <t>1.</t>
  </si>
  <si>
    <t>2.</t>
  </si>
  <si>
    <t>3.</t>
  </si>
  <si>
    <t>4.</t>
  </si>
  <si>
    <r>
      <t xml:space="preserve">Vygenerovaný soubor doporučujeme </t>
    </r>
    <r>
      <rPr>
        <b/>
        <sz val="11"/>
        <rFont val="Arial CE"/>
        <charset val="238"/>
      </rPr>
      <t>otestovat prostřednictvím aplikace EPO</t>
    </r>
    <r>
      <rPr>
        <sz val="11"/>
        <rFont val="Arial CE"/>
        <charset val="238"/>
      </rPr>
      <t xml:space="preserve">  zde : </t>
    </r>
  </si>
  <si>
    <t>https://adisepo.mfcr.cz/adistc/adis/idpr_epo/epo2/spol/soubor_vyber.faces</t>
  </si>
  <si>
    <t>6.</t>
  </si>
  <si>
    <t>Vygenerovaný xml soubor lze podat dvojím způsobem :</t>
  </si>
  <si>
    <t>i) prostřednictvím aplikace EPO se zaručeným elektronickým podpisem,</t>
  </si>
  <si>
    <t>daňový poradce, auditor Aspekt HM s.r.o.</t>
  </si>
  <si>
    <t>autor šablony</t>
  </si>
  <si>
    <r>
      <rPr>
        <b/>
        <sz val="11"/>
        <rFont val="Arial CE"/>
        <charset val="238"/>
      </rPr>
      <t>Speciální pozornost</t>
    </r>
    <r>
      <rPr>
        <sz val="11"/>
        <rFont val="Arial CE"/>
        <charset val="238"/>
      </rPr>
      <t xml:space="preserve"> je potřeba věnovat těmto položkám ( položky jsou na listu ZAKL_DATA vyžluceny a obsahují obsáhlé komentáře s návody na jejich vyplnění ):</t>
    </r>
  </si>
  <si>
    <t>SPECIALIZOVANÝ</t>
  </si>
  <si>
    <t>VSETÍN</t>
  </si>
  <si>
    <t>VALAŠSKÉ KLOBOUKY</t>
  </si>
  <si>
    <t>VALAŠSKÉ MEZIŘÍČÍ</t>
  </si>
  <si>
    <t>UHERSKÉ HRADIŠTĚ</t>
  </si>
  <si>
    <t>UHERSKÝ BROD</t>
  </si>
  <si>
    <t>ROŽNOV POD RADH.</t>
  </si>
  <si>
    <t>OTROKOVICE</t>
  </si>
  <si>
    <t>LUHAČOVICE</t>
  </si>
  <si>
    <t>KROMĚŘÍŽ</t>
  </si>
  <si>
    <t>HOLEŠOV</t>
  </si>
  <si>
    <t>BYSTŘICE POD HOSTÝNEM</t>
  </si>
  <si>
    <t>ZLÍN</t>
  </si>
  <si>
    <t>TŘINEC</t>
  </si>
  <si>
    <t>ORLOVÁ</t>
  </si>
  <si>
    <t>OPAVA</t>
  </si>
  <si>
    <t>NOVÝ JIČÍN</t>
  </si>
  <si>
    <t>KRNOV</t>
  </si>
  <si>
    <t>KOPŘIVNICE</t>
  </si>
  <si>
    <t>KARVINÁ</t>
  </si>
  <si>
    <t>HLUČÍN</t>
  </si>
  <si>
    <t>HAVÍŘOV</t>
  </si>
  <si>
    <t>FULNEK</t>
  </si>
  <si>
    <t>FRÝDLANT NAD OSTRAV.</t>
  </si>
  <si>
    <t>FRÝDEK-MÍSTEK</t>
  </si>
  <si>
    <t>ČESKÝ TĚŠÍN</t>
  </si>
  <si>
    <t>BRUNTÁL</t>
  </si>
  <si>
    <t>BOHUMÍN</t>
  </si>
  <si>
    <t>OSTRAVA III</t>
  </si>
  <si>
    <t>OSTRAVA II</t>
  </si>
  <si>
    <t>OSTRAVA I</t>
  </si>
  <si>
    <t>ZÁBŘEH</t>
  </si>
  <si>
    <t>ŠUMPERK</t>
  </si>
  <si>
    <t>ŠTERNBERK</t>
  </si>
  <si>
    <t>PŘEROV</t>
  </si>
  <si>
    <t>PROSTĚJOV</t>
  </si>
  <si>
    <t>LITOVEL</t>
  </si>
  <si>
    <t>KONICE</t>
  </si>
  <si>
    <t>JESENÍK</t>
  </si>
  <si>
    <t>HRANICE</t>
  </si>
  <si>
    <t>OLOMOUC</t>
  </si>
  <si>
    <t>ZNOJMO</t>
  </si>
  <si>
    <t>VYŠKOV</t>
  </si>
  <si>
    <t>VESELÍ NAD MORAVOU</t>
  </si>
  <si>
    <t>TIŠNOV</t>
  </si>
  <si>
    <t>SLAVKOV U BRNA</t>
  </si>
  <si>
    <t>MORAVSKÝ KRUMLOV</t>
  </si>
  <si>
    <t>MIKULOV</t>
  </si>
  <si>
    <t>KYJOV</t>
  </si>
  <si>
    <t>IVANČICE</t>
  </si>
  <si>
    <t>HUSTOPEČE</t>
  </si>
  <si>
    <t>HODONÍN</t>
  </si>
  <si>
    <t>BUČOVICE</t>
  </si>
  <si>
    <t>BŘECLAV</t>
  </si>
  <si>
    <t>BOSKOVICE</t>
  </si>
  <si>
    <t>BLANSKO</t>
  </si>
  <si>
    <t>BRNO VENKOV</t>
  </si>
  <si>
    <t>BRNO IV</t>
  </si>
  <si>
    <t>BRNO III</t>
  </si>
  <si>
    <t>BRNO II</t>
  </si>
  <si>
    <t>BRNO I</t>
  </si>
  <si>
    <t>ŽĎÁR NAD SÁZAVOU</t>
  </si>
  <si>
    <t>VELKÉ MEZIŘÍČÍ</t>
  </si>
  <si>
    <t>TŘEBÍČ</t>
  </si>
  <si>
    <t>TELČ</t>
  </si>
  <si>
    <t>PELHŘIMOV</t>
  </si>
  <si>
    <t>PACOV</t>
  </si>
  <si>
    <t>NÁMĚŠŤ NAD OSLAVOU</t>
  </si>
  <si>
    <t>MORAVSKÉ BUDĚJOVICE</t>
  </si>
  <si>
    <t>LEDEČ NAD SÁZAVOU</t>
  </si>
  <si>
    <t>CHOTĚBOŘ</t>
  </si>
  <si>
    <t>HUMPOLEC</t>
  </si>
  <si>
    <t>HAVLÍČKŮV BROD</t>
  </si>
  <si>
    <t>BYSTŘICE NAD PERN.</t>
  </si>
  <si>
    <t>JIHLAVA</t>
  </si>
  <si>
    <t>ŽAMBERK</t>
  </si>
  <si>
    <t>VYSOKÉ MÝTO</t>
  </si>
  <si>
    <t>ÚSTÍ NAD ORLICÍ</t>
  </si>
  <si>
    <t>SVITAVY</t>
  </si>
  <si>
    <t>PŘELOUČ</t>
  </si>
  <si>
    <t>MORAVSKÁ TŘEBOVÁ</t>
  </si>
  <si>
    <t>LITOMYŠL</t>
  </si>
  <si>
    <t>CHRUDIM</t>
  </si>
  <si>
    <t>HOLICE</t>
  </si>
  <si>
    <t>HLINSKO</t>
  </si>
  <si>
    <t>PARDUBICE</t>
  </si>
  <si>
    <t>VRCHLABÍ</t>
  </si>
  <si>
    <t>TRUTNOV</t>
  </si>
  <si>
    <t>RYCHNOV NAD KNĚŽ.</t>
  </si>
  <si>
    <t>NOVÝ BYDŽOV</t>
  </si>
  <si>
    <t>NOVÁ PAKA</t>
  </si>
  <si>
    <t>NÁCHOD</t>
  </si>
  <si>
    <t>KOSTELEC NAD ORLICÍ</t>
  </si>
  <si>
    <t>JIČÍN</t>
  </si>
  <si>
    <t>JAROMĚŘ</t>
  </si>
  <si>
    <t>HOŘICE</t>
  </si>
  <si>
    <t>DVŮR KRÁLOVÉ</t>
  </si>
  <si>
    <t>DOBRUŠKA</t>
  </si>
  <si>
    <t>BROUMOV</t>
  </si>
  <si>
    <t>HRADEC KRÁLOVÉ</t>
  </si>
  <si>
    <t>ŽELEZNÝ BROD</t>
  </si>
  <si>
    <t>TURNOV</t>
  </si>
  <si>
    <t>TANVALD</t>
  </si>
  <si>
    <t>SEMILY</t>
  </si>
  <si>
    <t>NOVÝ BOR</t>
  </si>
  <si>
    <t>JILEMNICE</t>
  </si>
  <si>
    <t>JABLONEC NAD NISOU</t>
  </si>
  <si>
    <t>FRÝDLANT</t>
  </si>
  <si>
    <t>ČESKÁ LÍPA</t>
  </si>
  <si>
    <t>LIBEREC</t>
  </si>
  <si>
    <t>ŽATEC</t>
  </si>
  <si>
    <t>TEPLICE</t>
  </si>
  <si>
    <t>RUMBURK</t>
  </si>
  <si>
    <t>ROUDNICE NAD LABEM</t>
  </si>
  <si>
    <t>PODBOŘANY</t>
  </si>
  <si>
    <t>MOST</t>
  </si>
  <si>
    <t>LOUNY</t>
  </si>
  <si>
    <t>LITVÍNOV</t>
  </si>
  <si>
    <t>LITOMĚŘICE</t>
  </si>
  <si>
    <t>LIBOCHOVICE</t>
  </si>
  <si>
    <t>KADAŇ</t>
  </si>
  <si>
    <t>CHOMUTOV</t>
  </si>
  <si>
    <t>DĚČÍN</t>
  </si>
  <si>
    <t>BÍLINA</t>
  </si>
  <si>
    <t>ÚSTÍ NAD LABEM</t>
  </si>
  <si>
    <t>SOKOLOV</t>
  </si>
  <si>
    <t>OSTROV NAD OHŘÍ</t>
  </si>
  <si>
    <t>MARIÁNSKÉ LÁZNĚ</t>
  </si>
  <si>
    <t>KRASLICE</t>
  </si>
  <si>
    <t>CHEB</t>
  </si>
  <si>
    <t>AŠ</t>
  </si>
  <si>
    <t>KARLOVY VARY</t>
  </si>
  <si>
    <t>SUŠICE</t>
  </si>
  <si>
    <t>STŘÍBRO</t>
  </si>
  <si>
    <t>TACHOV</t>
  </si>
  <si>
    <t>ROKYCANY</t>
  </si>
  <si>
    <t>PŘEŠTICE</t>
  </si>
  <si>
    <t>NEPOMUK</t>
  </si>
  <si>
    <t>KRALOVICE</t>
  </si>
  <si>
    <t>KLATOVY</t>
  </si>
  <si>
    <t>HORŠOVSKÝ TÝN</t>
  </si>
  <si>
    <t>HORAŽĎOVICE</t>
  </si>
  <si>
    <t>DOMAŽLICE</t>
  </si>
  <si>
    <t>BLOVICE</t>
  </si>
  <si>
    <t>PLZEŇ-JIH</t>
  </si>
  <si>
    <t>PLZEŇ-SEVER</t>
  </si>
  <si>
    <t>PLZEŇ</t>
  </si>
  <si>
    <t>VODŇANY</t>
  </si>
  <si>
    <t>VIMPERK</t>
  </si>
  <si>
    <t>TÝN NAD VLTAVOU</t>
  </si>
  <si>
    <t>TŘEBOŇ</t>
  </si>
  <si>
    <t>TRHOVÉ SVINY</t>
  </si>
  <si>
    <t>TÁBOR</t>
  </si>
  <si>
    <t>STRAKONICE</t>
  </si>
  <si>
    <t>SOBĚSLAV</t>
  </si>
  <si>
    <t>PRACHATICE</t>
  </si>
  <si>
    <t>PÍSEK</t>
  </si>
  <si>
    <t>MILEVSKO</t>
  </si>
  <si>
    <t>KAPLICE</t>
  </si>
  <si>
    <t>JINDŘICHŮV HRADEC</t>
  </si>
  <si>
    <t>DAČICE</t>
  </si>
  <si>
    <t>ČESKÝ KRUMLOV</t>
  </si>
  <si>
    <t>BLATNÁ</t>
  </si>
  <si>
    <t>ČESKÉ BUDĚJOVICE</t>
  </si>
  <si>
    <t>VOTICE</t>
  </si>
  <si>
    <t>VLAŠIM</t>
  </si>
  <si>
    <t>SLANÝ</t>
  </si>
  <si>
    <t>SEDLČANY</t>
  </si>
  <si>
    <t>ŘÍČANY</t>
  </si>
  <si>
    <t>RAKOVNÍK</t>
  </si>
  <si>
    <t>PŘÍBRAM</t>
  </si>
  <si>
    <t>PODĚBRADY</t>
  </si>
  <si>
    <t>NYMBURK</t>
  </si>
  <si>
    <t>NERATOVICE</t>
  </si>
  <si>
    <t>MNICHOVO HRADIŠTĚ</t>
  </si>
  <si>
    <t>MLADÁ BOLESLAV</t>
  </si>
  <si>
    <t>MĚLNÍK</t>
  </si>
  <si>
    <t>KUTNÁ HORA</t>
  </si>
  <si>
    <t>KRALUPY NAD VLTAVOU</t>
  </si>
  <si>
    <t>KOLÍN</t>
  </si>
  <si>
    <t>KLADNO</t>
  </si>
  <si>
    <t>HOŘOVICE</t>
  </si>
  <si>
    <t>DOBŘÍŠ</t>
  </si>
  <si>
    <t>ČESKÝ BROD</t>
  </si>
  <si>
    <t>ČÁSLAV</t>
  </si>
  <si>
    <t>BRANDÝS N.L. - ST.BOL.</t>
  </si>
  <si>
    <t>BEROUN</t>
  </si>
  <si>
    <t>BENEŠOV</t>
  </si>
  <si>
    <t>PRAHA ZÁPAD</t>
  </si>
  <si>
    <t>ZLÍNSKÝ KRAJ</t>
  </si>
  <si>
    <t>PRAHA - VÝCHOD</t>
  </si>
  <si>
    <t>MORAVSKOSLEZS. KR.</t>
  </si>
  <si>
    <t>PRAHA-MODŘANY</t>
  </si>
  <si>
    <t>OLOMOUCKÝ KRAJ</t>
  </si>
  <si>
    <t>PRAHA-JIŽNÍ MĚSTO</t>
  </si>
  <si>
    <t>JIHOMORAVSKÝ KRAJ</t>
  </si>
  <si>
    <t>PRAHA 10</t>
  </si>
  <si>
    <t>KRAJ VYSOČINA</t>
  </si>
  <si>
    <t>PRAHA 9</t>
  </si>
  <si>
    <t>PARDUBICKÝ KRAJ</t>
  </si>
  <si>
    <t>PRAHA 8</t>
  </si>
  <si>
    <t>KRÁLOVÉHRADEC. KR.</t>
  </si>
  <si>
    <t>PRAHA 7</t>
  </si>
  <si>
    <t>LIBERECKÝ KRAJ</t>
  </si>
  <si>
    <t>PRAHA 6</t>
  </si>
  <si>
    <t>ÚSTECKÝ KRAJ</t>
  </si>
  <si>
    <t>PRAHA 5</t>
  </si>
  <si>
    <t>KARLOVARSKÝ KRAJ</t>
  </si>
  <si>
    <t>PRAHA 4</t>
  </si>
  <si>
    <t>PLZEŇSKÝ KRAJ</t>
  </si>
  <si>
    <t>PRAHA 3</t>
  </si>
  <si>
    <t>JIHOČESKÝ KRAJ</t>
  </si>
  <si>
    <t>PRAHA 2</t>
  </si>
  <si>
    <t>STŘEDOČESKÝ KRAJ</t>
  </si>
  <si>
    <t>PRAHA 1</t>
  </si>
  <si>
    <t>HLAVNÍ MĚSTO PRAHA</t>
  </si>
  <si>
    <t>Územní pracoviště</t>
  </si>
  <si>
    <t>Finanční úřad</t>
  </si>
  <si>
    <t>Počet náprav</t>
  </si>
  <si>
    <t>titul</t>
  </si>
  <si>
    <t>rod_c</t>
  </si>
  <si>
    <r>
      <t xml:space="preserve">Ihned po uložení xlsx souboru lze přistoupit ke </t>
    </r>
    <r>
      <rPr>
        <b/>
        <sz val="11"/>
        <rFont val="Arial CE"/>
        <charset val="238"/>
      </rPr>
      <t>generování xml souboru</t>
    </r>
    <r>
      <rPr>
        <sz val="11"/>
        <rFont val="Arial CE"/>
        <charset val="238"/>
      </rPr>
      <t>. Je potřeba provést funkci "Uložit jako" a v položce "Uložit jako typ" zvolit jako způsob uložení souboru volbu "Datové soubory ve formátu xml". Po odkliknutí tlačítka "Uložit" dojde k vygenerování xml souboru a jeho uložení na zvolenou cestu.</t>
    </r>
  </si>
  <si>
    <t>5.</t>
  </si>
  <si>
    <t>7.</t>
  </si>
  <si>
    <r>
      <t xml:space="preserve">Jakmile máte vyplněna všechna data, </t>
    </r>
    <r>
      <rPr>
        <b/>
        <sz val="11"/>
        <rFont val="Arial CE"/>
        <charset val="238"/>
      </rPr>
      <t>je potřeba si soubor ve formátu *.xlsx uložit</t>
    </r>
    <r>
      <rPr>
        <sz val="11"/>
        <rFont val="Arial CE"/>
        <charset val="238"/>
      </rPr>
      <t xml:space="preserve"> funkcí Uložit ( v kroku 6 po vygenerování xml souboru dojde ke ztrátě dat ).</t>
    </r>
  </si>
  <si>
    <r>
      <t xml:space="preserve">Formulář lze plnohodnotně používat pouze v programech Microsoft Excel verze 2007 a vyšší. </t>
    </r>
    <r>
      <rPr>
        <sz val="11"/>
        <rFont val="Arial CE"/>
        <charset val="238"/>
      </rPr>
      <t xml:space="preserve"> Jakékoli připomínky k šabloně zasílejte prosím mailem na adresu : </t>
    </r>
    <r>
      <rPr>
        <b/>
        <sz val="11"/>
        <rFont val="Arial CE"/>
        <charset val="238"/>
      </rPr>
      <t>priznani@aspekt.hm</t>
    </r>
  </si>
  <si>
    <r>
      <t xml:space="preserve">Data v buňkách B13 a B14 je potřeba </t>
    </r>
    <r>
      <rPr>
        <b/>
        <sz val="11"/>
        <rFont val="Arial CE"/>
        <charset val="238"/>
      </rPr>
      <t>vyplnit pomocí rozevíracího seznamu</t>
    </r>
    <r>
      <rPr>
        <sz val="11"/>
        <rFont val="Arial CE"/>
        <charset val="238"/>
      </rPr>
      <t xml:space="preserve"> ( = je potřeba kliknout na šipku, která se po vstupu na tyto buňky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</r>
  </si>
  <si>
    <t>c_pop</t>
  </si>
  <si>
    <t>c_orient</t>
  </si>
  <si>
    <t>SOUBOR LZE PLNOHODNOTNĚ POUŽÍVAT JEN NA MICROSOFT EXCEL pro WINDOWS, VERZE 2007 a vyšší.</t>
  </si>
  <si>
    <t>Neomezenou verzi lze stáhnout za poplatek na této adrese</t>
  </si>
  <si>
    <t>Identifikátor datové schránky:</t>
  </si>
  <si>
    <t>P Ř I Z N Á N Í</t>
  </si>
  <si>
    <t>09 Jméno (-a)</t>
  </si>
  <si>
    <t>12 Adresa místo pobytu fyzické osoby / sídla právnické osoby</t>
  </si>
  <si>
    <t>c) část obce/ulice</t>
  </si>
  <si>
    <t>d) číslo popisné/orientační</t>
  </si>
  <si>
    <t>13 stát</t>
  </si>
  <si>
    <t>14 Kontaktní údaje*)</t>
  </si>
  <si>
    <t>a) telefon</t>
  </si>
  <si>
    <t>b) email</t>
  </si>
  <si>
    <t>c) identifikátor datové schránky</t>
  </si>
  <si>
    <r>
      <rPr>
        <vertAlign val="superscript"/>
        <sz val="8"/>
        <rFont val="Arial"/>
        <family val="2"/>
        <charset val="238"/>
      </rPr>
      <t>1</t>
    </r>
    <r>
      <rPr>
        <sz val="8"/>
        <rFont val="Arial"/>
        <family val="2"/>
        <charset val="238"/>
      </rPr>
      <t>) Označte křížkem odpovídající variantu</t>
    </r>
  </si>
  <si>
    <t>*) Označené údaje jsou nepovinné</t>
  </si>
  <si>
    <r>
      <rPr>
        <b/>
        <sz val="11"/>
        <rFont val="Arial CE"/>
        <charset val="238"/>
      </rPr>
      <t>Finanční úřad</t>
    </r>
    <r>
      <rPr>
        <sz val="11"/>
        <rFont val="Arial CE"/>
        <charset val="238"/>
      </rPr>
      <t xml:space="preserve"> ( list ZAKL_DATA, položka B13, která se přenáší na list 1_str, položka A3 )</t>
    </r>
  </si>
  <si>
    <r>
      <rPr>
        <b/>
        <sz val="11"/>
        <rFont val="Arial CE"/>
        <charset val="238"/>
      </rPr>
      <t>Územní pracoviště</t>
    </r>
    <r>
      <rPr>
        <sz val="11"/>
        <rFont val="Arial CE"/>
        <charset val="238"/>
      </rPr>
      <t xml:space="preserve"> ( list ZAKL_DATA, položka B14, která se přenáší na list 1_str, položka A5 )</t>
    </r>
  </si>
  <si>
    <t>opravné</t>
  </si>
  <si>
    <t>dodatečné</t>
  </si>
  <si>
    <t>X</t>
  </si>
  <si>
    <t>k_uladis</t>
  </si>
  <si>
    <t>fix</t>
  </si>
  <si>
    <t>dokument</t>
  </si>
  <si>
    <t>1_str H19</t>
  </si>
  <si>
    <t>VetaR</t>
  </si>
  <si>
    <t>zdobd_od</t>
  </si>
  <si>
    <t>1_str H19 (1.1.)</t>
  </si>
  <si>
    <t>zdobd_do</t>
  </si>
  <si>
    <t>1_str H19 (31.12.)</t>
  </si>
  <si>
    <t>dapdsl_forma</t>
  </si>
  <si>
    <t>poc_pril</t>
  </si>
  <si>
    <t>1_str J13</t>
  </si>
  <si>
    <t>typ_dapdsl</t>
  </si>
  <si>
    <t>1_str H16</t>
  </si>
  <si>
    <t>vysldan_po</t>
  </si>
  <si>
    <t>kc_poznpopo</t>
  </si>
  <si>
    <t>kc_rozdil</t>
  </si>
  <si>
    <t>ObecnaPriloha</t>
  </si>
  <si>
    <t>d_lku</t>
  </si>
  <si>
    <t>ZAKL_DATA B13 vyhledání</t>
  </si>
  <si>
    <t>VetaP</t>
  </si>
  <si>
    <t>dic</t>
  </si>
  <si>
    <t>ZAKL_DATA D2 (číslo)</t>
  </si>
  <si>
    <t>typ_ds</t>
  </si>
  <si>
    <t>Dle obsahu ZAKL_DATA D4</t>
  </si>
  <si>
    <t>prijmeni</t>
  </si>
  <si>
    <t>ZAKL_DATA B5</t>
  </si>
  <si>
    <t>jmeno</t>
  </si>
  <si>
    <t>ZAKL_DATA B4</t>
  </si>
  <si>
    <t>ZAKL_DATA B7</t>
  </si>
  <si>
    <t>zkrobchjm</t>
  </si>
  <si>
    <t>ZAKL_DATA D4</t>
  </si>
  <si>
    <t>naz_obce</t>
  </si>
  <si>
    <t>ZAKL_DATA B18</t>
  </si>
  <si>
    <t>c_obce</t>
  </si>
  <si>
    <t>nevyplnujeme</t>
  </si>
  <si>
    <t>ulice</t>
  </si>
  <si>
    <t>ZAKL_DATA B16</t>
  </si>
  <si>
    <t>ZAKL_DATA B17 část</t>
  </si>
  <si>
    <t>psc</t>
  </si>
  <si>
    <t>stat</t>
  </si>
  <si>
    <t>ZAKL_DATA B20 vyhledání</t>
  </si>
  <si>
    <t>c_telef</t>
  </si>
  <si>
    <t>ZAKL_DATA B25</t>
  </si>
  <si>
    <t>opr_prijmeni</t>
  </si>
  <si>
    <t>ZAKL_DATA D15 není-li kód podepisující osoby 4a nebo 4b</t>
  </si>
  <si>
    <t>opr_jmeno</t>
  </si>
  <si>
    <t>ZAKL_DATA D14 není-li kód podepisující osoby 4a nebo 4b</t>
  </si>
  <si>
    <t>opr_titul</t>
  </si>
  <si>
    <t>ZAKL_DATA D16 není-li kód podepisující osoby 4a nebo 4b</t>
  </si>
  <si>
    <t>opr_postaveni</t>
  </si>
  <si>
    <t>ZAKL_DATA D17 není-li kód podepisující osoby 4a nebo 4b</t>
  </si>
  <si>
    <t>sest_prijmeni</t>
  </si>
  <si>
    <t>ZAKL_DATA D31</t>
  </si>
  <si>
    <t>sest_jmeno</t>
  </si>
  <si>
    <t>ZAKL_DATA D30</t>
  </si>
  <si>
    <t>sest_titul</t>
  </si>
  <si>
    <t>ZAKL_DATA D32</t>
  </si>
  <si>
    <t>sest_telef</t>
  </si>
  <si>
    <t>ZAKL_DATA D33</t>
  </si>
  <si>
    <t>zast_kod</t>
  </si>
  <si>
    <t>2_str L29</t>
  </si>
  <si>
    <t>zast_typ</t>
  </si>
  <si>
    <t>F/P podle vzorce z nad 2_str L29</t>
  </si>
  <si>
    <t>zast_prijmeni</t>
  </si>
  <si>
    <t>ZAKL_DATA D21 je-li vyplněno zast_ev_c nebo zast_dat_nar</t>
  </si>
  <si>
    <t>zast_jmeno</t>
  </si>
  <si>
    <t>ZAKL_DATA D20 je-li vyplněno zast_ev_c nebo zast_dat_nar</t>
  </si>
  <si>
    <t>zast_nazev</t>
  </si>
  <si>
    <t>zast_dat_nar</t>
  </si>
  <si>
    <t>2_str R31 obsahuje-li "."</t>
  </si>
  <si>
    <t>zast_ev_cislo</t>
  </si>
  <si>
    <t>2_str R31 je-li do 4 znaků</t>
  </si>
  <si>
    <t>zast_ic</t>
  </si>
  <si>
    <t>2_str R31 je-li 6-8 znaků</t>
  </si>
  <si>
    <t>c_pracufo</t>
  </si>
  <si>
    <t>ZAKL_DATA B14 vyhledání</t>
  </si>
  <si>
    <t>id_dats</t>
  </si>
  <si>
    <t>email</t>
  </si>
  <si>
    <t>1_str G43</t>
  </si>
  <si>
    <t>02 Územní pracoviště v, ve, pro</t>
  </si>
  <si>
    <t>03 Daňové identifikační číslo</t>
  </si>
  <si>
    <t>04 Rodné číslo ( identifikační číslo )</t>
  </si>
  <si>
    <r>
      <t xml:space="preserve">05 Daňové přiznání </t>
    </r>
    <r>
      <rPr>
        <vertAlign val="superscript"/>
        <sz val="8"/>
        <rFont val="Arial CE"/>
        <charset val="238"/>
      </rPr>
      <t>1</t>
    </r>
    <r>
      <rPr>
        <sz val="8"/>
        <rFont val="Arial CE"/>
        <charset val="238"/>
      </rPr>
      <t>)</t>
    </r>
  </si>
  <si>
    <t>06 Počet příloh</t>
  </si>
  <si>
    <t>07 Kód rozlišení typu přiznání/datum</t>
  </si>
  <si>
    <t>08 Příjmení</t>
  </si>
  <si>
    <t>10 Tituly*)</t>
  </si>
  <si>
    <t>Důvody pro podání dodatečného daňového přiznání zjištěny dne:</t>
  </si>
  <si>
    <t>255407 MFin 5407 - vzor č. 19</t>
  </si>
  <si>
    <t>Kod vozidla</t>
  </si>
  <si>
    <t>Největší povolená hmotnost v tunách</t>
  </si>
  <si>
    <t>Výše daně za zdanitelné vozidlo v Kč</t>
  </si>
  <si>
    <t>Počet kalendářních měsíců, kdy je vozidlo předmětem daně</t>
  </si>
  <si>
    <t>Osvoboz. §3 dle písmene (22) / počet měsíců (23)</t>
  </si>
  <si>
    <t>Osvobození v Kč</t>
  </si>
  <si>
    <t>Dílčí daň za vozidlo v Kč</t>
  </si>
  <si>
    <t>Typ řádku</t>
  </si>
  <si>
    <t>II. ODDÍL - Údaje o vozidlech</t>
  </si>
  <si>
    <t>III. ODDÍL - Údaje o dani silniční</t>
  </si>
  <si>
    <t>Daň silniční (součet sloupce 26)</t>
  </si>
  <si>
    <t>Dodatečné daňové přiznání</t>
  </si>
  <si>
    <t>Poslední známá daň silniční</t>
  </si>
  <si>
    <t>Výsledná daň silniční včetně dodatečně  zjištěné</t>
  </si>
  <si>
    <t>Popis důvodů pro podání dodatečného daňového přiznání</t>
  </si>
  <si>
    <t>Datum narození / Evidenční číslo daňového poradce / IČO právnické osoby</t>
  </si>
  <si>
    <r>
      <t>Fyzická osoba oprávněná k podpisu</t>
    </r>
    <r>
      <rPr>
        <sz val="8"/>
        <rFont val="Arial CE"/>
        <charset val="238"/>
      </rPr>
      <t xml:space="preserve"> ( je-li daňový subjekt či zástupce právnickou osobou )</t>
    </r>
  </si>
  <si>
    <r>
      <t xml:space="preserve">s uvedením vztahu k právnické osobě </t>
    </r>
    <r>
      <rPr>
        <sz val="8"/>
        <rFont val="Arial CE"/>
        <charset val="238"/>
      </rPr>
      <t>(např. jednatel, pověřený pracovník apod.)</t>
    </r>
  </si>
  <si>
    <t>Jméno(-a) a příjmení / Vztah k právnické osobě</t>
  </si>
  <si>
    <t>Daňový subjekt / Osoba oprávněná k podpisu:</t>
  </si>
  <si>
    <t>Otisk razítka</t>
  </si>
  <si>
    <t>Vlastnoruční podpis</t>
  </si>
  <si>
    <t>daňového subjektu / osoby oprávněné k podpisu</t>
  </si>
  <si>
    <t>Kontaktní osoba*)</t>
  </si>
  <si>
    <t>Telefon*)</t>
  </si>
  <si>
    <t>Rozdíl (ř. 30 - ř. 29)                                                    (+) zvýšení (-) snížení</t>
  </si>
  <si>
    <t>DP3</t>
  </si>
  <si>
    <t>2_str F23</t>
  </si>
  <si>
    <t>2_str F26</t>
  </si>
  <si>
    <t>2_str F28</t>
  </si>
  <si>
    <t>1_str G12</t>
  </si>
  <si>
    <t>1_str I41</t>
  </si>
  <si>
    <t>1_str B17</t>
  </si>
  <si>
    <t>2_str A35</t>
  </si>
  <si>
    <t>c_rdapdsl2</t>
  </si>
  <si>
    <t>spz</t>
  </si>
  <si>
    <t>k_drvoz</t>
  </si>
  <si>
    <t>p_naprav</t>
  </si>
  <si>
    <t>hmotnost</t>
  </si>
  <si>
    <t>vyse_dan_vozidlo</t>
  </si>
  <si>
    <t>md_dpovin</t>
  </si>
  <si>
    <t>kc_danbos</t>
  </si>
  <si>
    <t>md_osvob</t>
  </si>
  <si>
    <t>kc_osvob</t>
  </si>
  <si>
    <t>kc_sleva</t>
  </si>
  <si>
    <t>kc_dpovin</t>
  </si>
  <si>
    <t>typ_rdapdsl2</t>
  </si>
  <si>
    <t>kc_osvoboz</t>
  </si>
  <si>
    <t>25 5407 Mfin 5407 vzor č. 19</t>
  </si>
  <si>
    <t>omezená verze pro 1 vozidlo s možností XML exportu - sledujte návod na listu XML_export</t>
  </si>
  <si>
    <t xml:space="preserve">Tento formulář je použitelný pro plátce, kteří za dané zdaňovací období budou platit silniční daň maximálně za JEDNO vozidlo. </t>
  </si>
  <si>
    <t>Formulář je určen výhradně pro Microsoft Excel. V ostatních obdobných programech nemusí fungovat správně !</t>
  </si>
  <si>
    <t>Tento soubor obsahuje omezený formulář přiznání k silniční dani. Do formuláře je možné vepsat jedno vozidlo. Formulář je použitelný jak pro řádné, tak pro dodatečné přiznání. Formulář automaticky nezohledňuje 25 % snížení sazby daně pro vozidla určená pro činnosti výrobní povahy v rostlinné výrobě, toto snížení lze však v přiznání podchytit ručně přepsáním příslušných vzorců.</t>
  </si>
  <si>
    <r>
      <t xml:space="preserve">Formulář je potřeba </t>
    </r>
    <r>
      <rPr>
        <b/>
        <sz val="11"/>
        <rFont val="Arial CE"/>
        <charset val="238"/>
      </rPr>
      <t>vyplnit standardním způsobem</t>
    </r>
    <r>
      <rPr>
        <sz val="11"/>
        <rFont val="Arial CE"/>
        <charset val="238"/>
      </rPr>
      <t xml:space="preserve"> ve všech položkách, které se běžně při daňovém přiznání tohoto typu vyplňují. </t>
    </r>
    <r>
      <rPr>
        <sz val="11"/>
        <rFont val="Arial CE"/>
        <charset val="238"/>
      </rPr>
      <t xml:space="preserve"> </t>
    </r>
    <r>
      <rPr>
        <b/>
        <sz val="11"/>
        <rFont val="Arial CE"/>
        <charset val="238"/>
      </rPr>
      <t>Registrační značky vozidel mohou mít maximálně 7 znaků</t>
    </r>
    <r>
      <rPr>
        <sz val="11"/>
        <rFont val="Arial CE"/>
        <charset val="238"/>
      </rPr>
      <t>, nelze je proto psát s mezerami nebo pomlčkami.</t>
    </r>
  </si>
  <si>
    <t>Po načtení souboru aplikace EPO ověří, zda je vygenerovaný soubor v pořádku. V případě, že v pořádku není, nahlásí chybu s popisem, v čem by chyba měla spočívat. Chybu je potřeba odstranit v excelovském souboru a znova vygenerovat xml soubor dle bodu 5.</t>
  </si>
  <si>
    <t xml:space="preserve">ii) prostřednictvím datové schránky poplatníka, příp. jeho pověřeného zástupce. </t>
  </si>
  <si>
    <t>Mgr. Martin Štěpán</t>
  </si>
  <si>
    <t>formulář je pro kalendářní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</si>
</sst>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#,##0\ &quot;Kč&quot;;\-#,##0\ &quot;Kč&quot;"/>
    <numFmt numFmtId="164" formatCode="mmmm\ d\,\ yyyy"/>
    <numFmt numFmtId="165" formatCode="#,##0.00\ &quot;Kč&quot;"/>
    <numFmt numFmtId="166" formatCode="#,##0\ &quot;Kč&quot;"/>
    <numFmt numFmtId="167" formatCode="000"/>
  </numFmts>
  <fonts count="66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4"/>
      <name val="Arial CE"/>
      <charset val="238"/>
    </font>
    <font>
      <sz val="8"/>
      <name val="Arial CE"/>
      <charset val="238"/>
    </font>
    <font>
      <sz val="10"/>
      <name val="Arial CE"/>
      <family val="2"/>
      <charset val="238"/>
    </font>
    <font>
      <i/>
      <sz val="8"/>
      <name val="Arial CE"/>
      <family val="2"/>
      <charset val="238"/>
    </font>
    <font>
      <sz val="8"/>
      <name val="Arial CE"/>
      <family val="2"/>
      <charset val="238"/>
    </font>
    <font>
      <sz val="9"/>
      <name val="Arial CE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24"/>
      <name val="Arial CE"/>
      <charset val="238"/>
    </font>
    <font>
      <b/>
      <u/>
      <sz val="14"/>
      <name val="Arial CE"/>
      <charset val="238"/>
    </font>
    <font>
      <sz val="14"/>
      <name val="Arial"/>
      <family val="2"/>
      <charset val="238"/>
    </font>
    <font>
      <sz val="14"/>
      <name val="Arial CE"/>
      <charset val="238"/>
    </font>
    <font>
      <u/>
      <sz val="10"/>
      <color indexed="12"/>
      <name val="Arial CE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4"/>
      <name val="Arial"/>
      <family val="2"/>
      <charset val="238"/>
    </font>
    <font>
      <b/>
      <i/>
      <u/>
      <sz val="8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sz val="24"/>
      <name val="Arial"/>
      <family val="2"/>
      <charset val="238"/>
    </font>
    <font>
      <b/>
      <sz val="14"/>
      <name val="Arial CE"/>
      <family val="2"/>
      <charset val="238"/>
    </font>
    <font>
      <b/>
      <sz val="11"/>
      <name val="Arial CE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63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0"/>
      <name val="Arial"/>
      <family val="2"/>
      <charset val="238"/>
    </font>
    <font>
      <sz val="11"/>
      <name val="Arial CE"/>
      <charset val="238"/>
    </font>
    <font>
      <b/>
      <u/>
      <sz val="11"/>
      <color indexed="12"/>
      <name val="Arial CE"/>
      <charset val="238"/>
    </font>
    <font>
      <b/>
      <sz val="14"/>
      <color rgb="FFFF0000"/>
      <name val="Arial"/>
      <family val="2"/>
      <charset val="238"/>
    </font>
    <font>
      <sz val="10"/>
      <name val="Inherit"/>
    </font>
    <font>
      <vertAlign val="superscript"/>
      <sz val="8"/>
      <name val="Arial CE"/>
      <charset val="238"/>
    </font>
    <font>
      <vertAlign val="superscript"/>
      <sz val="8"/>
      <name val="Arial"/>
      <family val="2"/>
      <charset val="238"/>
    </font>
    <font>
      <b/>
      <u/>
      <sz val="14"/>
      <color indexed="12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32"/>
      </patternFill>
    </fill>
    <fill>
      <patternFill patternType="solid">
        <fgColor indexed="9"/>
        <bgColor indexed="13"/>
      </patternFill>
    </fill>
    <fill>
      <patternFill patternType="solid">
        <fgColor indexed="22"/>
        <bgColor indexed="32"/>
      </patternFill>
    </fill>
    <fill>
      <patternFill patternType="solid">
        <fgColor indexed="8"/>
        <bgColor indexed="32"/>
      </patternFill>
    </fill>
    <fill>
      <patternFill patternType="solid">
        <fgColor indexed="43"/>
        <bgColor indexed="32"/>
      </patternFill>
    </fill>
    <fill>
      <patternFill patternType="solid">
        <fgColor indexed="24"/>
        <bgColor indexed="32"/>
      </patternFill>
    </fill>
    <fill>
      <patternFill patternType="solid">
        <fgColor indexed="9"/>
        <bgColor indexed="27"/>
      </patternFill>
    </fill>
    <fill>
      <patternFill patternType="solid">
        <fgColor indexed="31"/>
        <bgColor indexed="32"/>
      </patternFill>
    </fill>
    <fill>
      <patternFill patternType="solid">
        <fgColor indexed="29"/>
        <bgColor indexed="64"/>
      </patternFill>
    </fill>
    <fill>
      <patternFill patternType="solid">
        <fgColor indexed="44"/>
      </patternFill>
    </fill>
    <fill>
      <patternFill patternType="solid">
        <fgColor indexed="8"/>
      </patternFill>
    </fill>
    <fill>
      <patternFill patternType="solid">
        <fgColor indexed="2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32"/>
      </patternFill>
    </fill>
    <fill>
      <patternFill patternType="solid">
        <fgColor theme="0"/>
        <bgColor indexed="3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  <fill>
      <patternFill patternType="solid">
        <fgColor rgb="FFFFFFCC"/>
        <bgColor indexed="32"/>
      </patternFill>
    </fill>
  </fills>
  <borders count="8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4">
    <xf numFmtId="0" fontId="0" fillId="0" borderId="0"/>
    <xf numFmtId="3" fontId="3" fillId="0" borderId="0" applyFill="0" applyBorder="0" applyAlignment="0" applyProtection="0"/>
    <xf numFmtId="5" fontId="3" fillId="0" borderId="0" applyFill="0" applyBorder="0" applyAlignment="0" applyProtection="0"/>
    <xf numFmtId="164" fontId="3" fillId="0" borderId="0" applyFill="0" applyBorder="0" applyAlignment="0" applyProtection="0"/>
    <xf numFmtId="2" fontId="3" fillId="0" borderId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3" fillId="0" borderId="1" applyNumberFormat="0" applyFill="0" applyAlignment="0" applyProtection="0"/>
    <xf numFmtId="0" fontId="39" fillId="0" borderId="56" applyNumberFormat="0" applyFill="0" applyAlignment="0" applyProtection="0"/>
    <xf numFmtId="0" fontId="40" fillId="0" borderId="57" applyNumberFormat="0" applyFill="0" applyAlignment="0" applyProtection="0"/>
    <xf numFmtId="0" fontId="41" fillId="0" borderId="58" applyNumberFormat="0" applyFill="0" applyAlignment="0" applyProtection="0"/>
    <xf numFmtId="0" fontId="4" fillId="0" borderId="0"/>
    <xf numFmtId="0" fontId="45" fillId="12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3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4" borderId="0" applyNumberFormat="0" applyBorder="0" applyAlignment="0" applyProtection="0"/>
    <xf numFmtId="0" fontId="45" fillId="18" borderId="0" applyNumberFormat="0" applyBorder="0" applyAlignment="0" applyProtection="0"/>
    <xf numFmtId="0" fontId="45" fillId="16" borderId="0" applyNumberFormat="0" applyBorder="0" applyAlignment="0" applyProtection="0"/>
    <xf numFmtId="0" fontId="45" fillId="19" borderId="0" applyNumberFormat="0" applyBorder="0" applyAlignment="0" applyProtection="0"/>
    <xf numFmtId="0" fontId="46" fillId="16" borderId="0" applyNumberFormat="0" applyBorder="0" applyAlignment="0" applyProtection="0"/>
    <xf numFmtId="0" fontId="46" fillId="20" borderId="0" applyNumberFormat="0" applyBorder="0" applyAlignment="0" applyProtection="0"/>
    <xf numFmtId="0" fontId="46" fillId="21" borderId="0" applyNumberFormat="0" applyBorder="0" applyAlignment="0" applyProtection="0"/>
    <xf numFmtId="0" fontId="46" fillId="18" borderId="0" applyNumberFormat="0" applyBorder="0" applyAlignment="0" applyProtection="0"/>
    <xf numFmtId="0" fontId="46" fillId="16" borderId="0" applyNumberFormat="0" applyBorder="0" applyAlignment="0" applyProtection="0"/>
    <xf numFmtId="0" fontId="46" fillId="19" borderId="0" applyNumberFormat="0" applyBorder="0" applyAlignment="0" applyProtection="0"/>
    <xf numFmtId="0" fontId="46" fillId="22" borderId="0" applyNumberFormat="0" applyBorder="0" applyAlignment="0" applyProtection="0"/>
    <xf numFmtId="0" fontId="46" fillId="20" borderId="0" applyNumberFormat="0" applyBorder="0" applyAlignment="0" applyProtection="0"/>
    <xf numFmtId="0" fontId="46" fillId="21" borderId="0" applyNumberFormat="0" applyBorder="0" applyAlignment="0" applyProtection="0"/>
    <xf numFmtId="0" fontId="46" fillId="23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47" fillId="26" borderId="0" applyNumberFormat="0" applyBorder="0" applyAlignment="0" applyProtection="0"/>
    <xf numFmtId="0" fontId="48" fillId="27" borderId="59" applyNumberFormat="0" applyAlignment="0" applyProtection="0"/>
    <xf numFmtId="0" fontId="49" fillId="0" borderId="0" applyNumberFormat="0" applyFill="0" applyBorder="0" applyAlignment="0" applyProtection="0"/>
    <xf numFmtId="0" fontId="50" fillId="16" borderId="0" applyNumberFormat="0" applyBorder="0" applyAlignment="0" applyProtection="0"/>
    <xf numFmtId="0" fontId="51" fillId="0" borderId="60" applyNumberFormat="0" applyFill="0" applyAlignment="0" applyProtection="0"/>
    <xf numFmtId="0" fontId="51" fillId="0" borderId="0" applyNumberFormat="0" applyFill="0" applyBorder="0" applyAlignment="0" applyProtection="0"/>
    <xf numFmtId="0" fontId="52" fillId="28" borderId="61" applyNumberFormat="0" applyAlignment="0" applyProtection="0"/>
    <xf numFmtId="0" fontId="53" fillId="19" borderId="59" applyNumberFormat="0" applyAlignment="0" applyProtection="0"/>
    <xf numFmtId="0" fontId="54" fillId="0" borderId="62" applyNumberFormat="0" applyFill="0" applyAlignment="0" applyProtection="0"/>
    <xf numFmtId="0" fontId="55" fillId="19" borderId="0" applyNumberFormat="0" applyBorder="0" applyAlignment="0" applyProtection="0"/>
    <xf numFmtId="0" fontId="44" fillId="19" borderId="63" applyNumberFormat="0" applyFont="0" applyAlignment="0" applyProtection="0"/>
    <xf numFmtId="0" fontId="56" fillId="27" borderId="64" applyNumberFormat="0" applyAlignment="0" applyProtection="0"/>
    <xf numFmtId="0" fontId="57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" fillId="0" borderId="0"/>
    <xf numFmtId="5" fontId="3" fillId="0" borderId="0" applyFill="0" applyBorder="0" applyAlignment="0" applyProtection="0"/>
    <xf numFmtId="0" fontId="3" fillId="19" borderId="63" applyNumberFormat="0" applyFont="0" applyAlignment="0" applyProtection="0"/>
    <xf numFmtId="0" fontId="4" fillId="0" borderId="0"/>
    <xf numFmtId="0" fontId="1" fillId="0" borderId="0"/>
  </cellStyleXfs>
  <cellXfs count="430">
    <xf numFmtId="0" fontId="0" fillId="0" borderId="0" xfId="0"/>
    <xf numFmtId="0" fontId="4" fillId="2" borderId="0" xfId="0" applyFont="1" applyFill="1"/>
    <xf numFmtId="0" fontId="0" fillId="2" borderId="0" xfId="0" applyFill="1"/>
    <xf numFmtId="0" fontId="0" fillId="3" borderId="0" xfId="0" applyFill="1"/>
    <xf numFmtId="0" fontId="13" fillId="3" borderId="0" xfId="0" applyFont="1" applyFill="1"/>
    <xf numFmtId="0" fontId="4" fillId="3" borderId="0" xfId="0" applyFont="1" applyFill="1"/>
    <xf numFmtId="0" fontId="4" fillId="4" borderId="12" xfId="0" applyFont="1" applyFill="1" applyBorder="1" applyAlignment="1" applyProtection="1">
      <alignment horizontal="center" vertical="center"/>
      <protection locked="0"/>
    </xf>
    <xf numFmtId="3" fontId="4" fillId="4" borderId="12" xfId="0" applyNumberFormat="1" applyFont="1" applyFill="1" applyBorder="1" applyAlignment="1" applyProtection="1">
      <alignment horizontal="center" vertical="center"/>
      <protection locked="0"/>
    </xf>
    <xf numFmtId="3" fontId="4" fillId="4" borderId="8" xfId="0" applyNumberFormat="1" applyFont="1" applyFill="1" applyBorder="1" applyAlignment="1" applyProtection="1">
      <alignment horizontal="center" vertical="center"/>
      <protection locked="0"/>
    </xf>
    <xf numFmtId="3" fontId="4" fillId="2" borderId="12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2" fontId="0" fillId="3" borderId="0" xfId="0" applyNumberFormat="1" applyFill="1"/>
    <xf numFmtId="2" fontId="13" fillId="3" borderId="0" xfId="0" applyNumberFormat="1" applyFont="1" applyFill="1"/>
    <xf numFmtId="2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vertical="center"/>
    </xf>
    <xf numFmtId="0" fontId="28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vertical="center"/>
    </xf>
    <xf numFmtId="0" fontId="23" fillId="3" borderId="0" xfId="0" applyFont="1" applyFill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0" fillId="3" borderId="0" xfId="0" applyFill="1" applyAlignment="1">
      <alignment horizontal="right" vertical="center"/>
    </xf>
    <xf numFmtId="0" fontId="0" fillId="3" borderId="23" xfId="0" applyFill="1" applyBorder="1" applyAlignment="1" applyProtection="1">
      <alignment vertical="center"/>
      <protection locked="0"/>
    </xf>
    <xf numFmtId="0" fontId="0" fillId="6" borderId="24" xfId="0" applyFill="1" applyBorder="1" applyAlignment="1" applyProtection="1">
      <alignment vertical="center"/>
      <protection locked="0"/>
    </xf>
    <xf numFmtId="14" fontId="0" fillId="6" borderId="24" xfId="0" applyNumberFormat="1" applyFill="1" applyBorder="1" applyAlignment="1" applyProtection="1">
      <alignment horizontal="left" vertical="center"/>
      <protection locked="0"/>
    </xf>
    <xf numFmtId="49" fontId="0" fillId="6" borderId="24" xfId="0" applyNumberFormat="1" applyFill="1" applyBorder="1" applyAlignment="1" applyProtection="1">
      <alignment horizontal="left" vertical="center"/>
      <protection locked="0"/>
    </xf>
    <xf numFmtId="0" fontId="0" fillId="8" borderId="24" xfId="0" applyFill="1" applyBorder="1" applyAlignment="1" applyProtection="1">
      <alignment vertical="center"/>
      <protection locked="0"/>
    </xf>
    <xf numFmtId="0" fontId="0" fillId="8" borderId="25" xfId="0" applyFill="1" applyBorder="1" applyAlignment="1" applyProtection="1">
      <alignment vertical="center"/>
      <protection locked="0"/>
    </xf>
    <xf numFmtId="0" fontId="24" fillId="3" borderId="0" xfId="0" applyFont="1" applyFill="1" applyAlignment="1">
      <alignment vertical="center"/>
    </xf>
    <xf numFmtId="0" fontId="24" fillId="3" borderId="0" xfId="0" applyFont="1" applyFill="1" applyAlignment="1">
      <alignment horizontal="right" vertical="center"/>
    </xf>
    <xf numFmtId="0" fontId="0" fillId="8" borderId="24" xfId="0" applyFill="1" applyBorder="1" applyAlignment="1" applyProtection="1">
      <alignment horizontal="left" vertical="center"/>
      <protection locked="0"/>
    </xf>
    <xf numFmtId="49" fontId="0" fillId="8" borderId="24" xfId="0" applyNumberFormat="1" applyFill="1" applyBorder="1" applyAlignment="1" applyProtection="1">
      <alignment horizontal="left" vertical="center"/>
      <protection locked="0"/>
    </xf>
    <xf numFmtId="3" fontId="0" fillId="8" borderId="25" xfId="0" applyNumberFormat="1" applyFill="1" applyBorder="1" applyAlignment="1" applyProtection="1">
      <alignment horizontal="left" vertical="center"/>
      <protection locked="0"/>
    </xf>
    <xf numFmtId="3" fontId="0" fillId="8" borderId="24" xfId="0" applyNumberFormat="1" applyFill="1" applyBorder="1" applyAlignment="1" applyProtection="1">
      <alignment horizontal="left" vertical="center"/>
      <protection locked="0"/>
    </xf>
    <xf numFmtId="0" fontId="0" fillId="8" borderId="25" xfId="0" applyFill="1" applyBorder="1" applyAlignment="1" applyProtection="1">
      <alignment horizontal="left" vertical="center"/>
      <protection locked="0"/>
    </xf>
    <xf numFmtId="0" fontId="21" fillId="8" borderId="24" xfId="5" applyFill="1" applyBorder="1" applyAlignment="1" applyProtection="1">
      <alignment vertical="center"/>
      <protection locked="0"/>
    </xf>
    <xf numFmtId="49" fontId="0" fillId="8" borderId="25" xfId="0" applyNumberFormat="1" applyFill="1" applyBorder="1" applyAlignment="1" applyProtection="1">
      <alignment horizontal="left" vertical="center"/>
      <protection locked="0"/>
    </xf>
    <xf numFmtId="0" fontId="0" fillId="8" borderId="26" xfId="0" applyFill="1" applyBorder="1" applyAlignment="1" applyProtection="1">
      <alignment vertical="center"/>
      <protection locked="0"/>
    </xf>
    <xf numFmtId="0" fontId="0" fillId="3" borderId="27" xfId="0" applyFill="1" applyBorder="1" applyAlignment="1" applyProtection="1">
      <alignment vertical="center"/>
      <protection locked="0"/>
    </xf>
    <xf numFmtId="0" fontId="0" fillId="8" borderId="28" xfId="0" applyFill="1" applyBorder="1" applyAlignment="1" applyProtection="1">
      <alignment vertical="center"/>
      <protection locked="0"/>
    </xf>
    <xf numFmtId="0" fontId="28" fillId="7" borderId="0" xfId="0" applyFont="1" applyFill="1" applyAlignment="1">
      <alignment vertical="center"/>
    </xf>
    <xf numFmtId="0" fontId="28" fillId="7" borderId="0" xfId="0" applyFont="1" applyFill="1" applyAlignment="1">
      <alignment horizontal="right" vertical="center"/>
    </xf>
    <xf numFmtId="0" fontId="28" fillId="6" borderId="0" xfId="0" applyFont="1" applyFill="1" applyAlignment="1">
      <alignment vertical="center"/>
    </xf>
    <xf numFmtId="0" fontId="28" fillId="6" borderId="0" xfId="0" applyFont="1" applyFill="1" applyAlignment="1">
      <alignment horizontal="right" vertical="center"/>
    </xf>
    <xf numFmtId="0" fontId="28" fillId="3" borderId="0" xfId="0" applyFont="1" applyFill="1" applyAlignment="1">
      <alignment vertical="center"/>
    </xf>
    <xf numFmtId="0" fontId="28" fillId="8" borderId="0" xfId="0" applyFont="1" applyFill="1" applyAlignment="1">
      <alignment vertical="center"/>
    </xf>
    <xf numFmtId="0" fontId="28" fillId="8" borderId="0" xfId="0" applyFont="1" applyFill="1" applyAlignment="1">
      <alignment horizontal="right" vertical="center"/>
    </xf>
    <xf numFmtId="0" fontId="0" fillId="5" borderId="0" xfId="0" applyFill="1"/>
    <xf numFmtId="0" fontId="24" fillId="5" borderId="0" xfId="0" applyFont="1" applyFill="1"/>
    <xf numFmtId="0" fontId="26" fillId="3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right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14" fillId="3" borderId="0" xfId="0" applyFont="1" applyFill="1"/>
    <xf numFmtId="0" fontId="14" fillId="3" borderId="0" xfId="0" applyFont="1" applyFill="1" applyAlignment="1">
      <alignment vertical="center"/>
    </xf>
    <xf numFmtId="2" fontId="4" fillId="4" borderId="12" xfId="0" applyNumberFormat="1" applyFont="1" applyFill="1" applyBorder="1" applyAlignment="1" applyProtection="1">
      <alignment horizontal="center" vertical="center"/>
      <protection locked="0"/>
    </xf>
    <xf numFmtId="0" fontId="0" fillId="9" borderId="0" xfId="0" applyFill="1" applyAlignment="1">
      <alignment horizontal="center"/>
    </xf>
    <xf numFmtId="166" fontId="0" fillId="9" borderId="0" xfId="0" applyNumberFormat="1" applyFill="1" applyAlignment="1">
      <alignment horizontal="center"/>
    </xf>
    <xf numFmtId="14" fontId="0" fillId="9" borderId="0" xfId="0" applyNumberFormat="1" applyFill="1" applyAlignment="1">
      <alignment horizontal="center"/>
    </xf>
    <xf numFmtId="165" fontId="0" fillId="9" borderId="0" xfId="0" applyNumberFormat="1" applyFill="1" applyAlignment="1">
      <alignment horizontal="center"/>
    </xf>
    <xf numFmtId="0" fontId="0" fillId="9" borderId="0" xfId="0" applyFill="1" applyAlignment="1">
      <alignment horizontal="center" vertical="center"/>
    </xf>
    <xf numFmtId="1" fontId="0" fillId="2" borderId="0" xfId="0" applyNumberFormat="1" applyFill="1" applyAlignment="1">
      <alignment horizontal="center"/>
    </xf>
    <xf numFmtId="9" fontId="0" fillId="9" borderId="0" xfId="0" applyNumberFormat="1" applyFill="1" applyAlignment="1">
      <alignment horizontal="center"/>
    </xf>
    <xf numFmtId="165" fontId="23" fillId="9" borderId="0" xfId="0" applyNumberFormat="1" applyFont="1" applyFill="1" applyAlignment="1">
      <alignment horizontal="center"/>
    </xf>
    <xf numFmtId="0" fontId="0" fillId="2" borderId="0" xfId="0" applyFill="1" applyProtection="1">
      <protection locked="0"/>
    </xf>
    <xf numFmtId="49" fontId="36" fillId="2" borderId="0" xfId="0" applyNumberFormat="1" applyFont="1" applyFill="1" applyAlignment="1">
      <alignment vertical="center"/>
    </xf>
    <xf numFmtId="14" fontId="0" fillId="0" borderId="0" xfId="0" applyNumberFormat="1"/>
    <xf numFmtId="0" fontId="38" fillId="0" borderId="55" xfId="0" applyFont="1" applyBorder="1" applyAlignment="1">
      <alignment vertical="center" wrapText="1"/>
    </xf>
    <xf numFmtId="0" fontId="3" fillId="0" borderId="36" xfId="0" applyFont="1" applyBorder="1"/>
    <xf numFmtId="0" fontId="3" fillId="0" borderId="37" xfId="0" applyFont="1" applyBorder="1"/>
    <xf numFmtId="0" fontId="3" fillId="0" borderId="21" xfId="0" applyFont="1" applyBorder="1"/>
    <xf numFmtId="0" fontId="0" fillId="0" borderId="29" xfId="0" applyBorder="1"/>
    <xf numFmtId="0" fontId="0" fillId="0" borderId="30" xfId="0" applyBorder="1"/>
    <xf numFmtId="0" fontId="0" fillId="0" borderId="33" xfId="0" applyBorder="1"/>
    <xf numFmtId="0" fontId="3" fillId="0" borderId="20" xfId="0" applyFont="1" applyBorder="1"/>
    <xf numFmtId="49" fontId="22" fillId="2" borderId="0" xfId="0" applyNumberFormat="1" applyFont="1" applyFill="1" applyAlignment="1" applyProtection="1">
      <alignment vertical="center"/>
      <protection locked="0"/>
    </xf>
    <xf numFmtId="0" fontId="38" fillId="0" borderId="12" xfId="0" applyFont="1" applyBorder="1" applyAlignment="1">
      <alignment vertical="center" wrapText="1"/>
    </xf>
    <xf numFmtId="0" fontId="3" fillId="0" borderId="12" xfId="0" applyFont="1" applyBorder="1"/>
    <xf numFmtId="0" fontId="0" fillId="0" borderId="12" xfId="0" applyBorder="1"/>
    <xf numFmtId="0" fontId="38" fillId="0" borderId="32" xfId="0" applyFont="1" applyBorder="1" applyAlignment="1">
      <alignment vertical="center" wrapText="1"/>
    </xf>
    <xf numFmtId="0" fontId="38" fillId="0" borderId="11" xfId="0" applyFont="1" applyBorder="1" applyAlignment="1">
      <alignment vertical="center" wrapText="1"/>
    </xf>
    <xf numFmtId="0" fontId="38" fillId="0" borderId="54" xfId="0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38" fillId="0" borderId="14" xfId="0" applyFont="1" applyBorder="1" applyAlignment="1">
      <alignment vertical="center" wrapText="1"/>
    </xf>
    <xf numFmtId="0" fontId="3" fillId="0" borderId="30" xfId="0" applyFont="1" applyBorder="1"/>
    <xf numFmtId="0" fontId="0" fillId="0" borderId="14" xfId="0" applyBorder="1"/>
    <xf numFmtId="0" fontId="3" fillId="0" borderId="14" xfId="0" applyFont="1" applyBorder="1"/>
    <xf numFmtId="0" fontId="3" fillId="0" borderId="33" xfId="0" applyFont="1" applyBorder="1"/>
    <xf numFmtId="0" fontId="0" fillId="0" borderId="16" xfId="0" applyBorder="1"/>
    <xf numFmtId="0" fontId="0" fillId="0" borderId="17" xfId="0" applyBorder="1"/>
    <xf numFmtId="1" fontId="42" fillId="11" borderId="2" xfId="10" applyNumberFormat="1" applyFont="1" applyFill="1" applyBorder="1" applyAlignment="1">
      <alignment horizontal="center" vertical="center"/>
    </xf>
    <xf numFmtId="1" fontId="4" fillId="0" borderId="0" xfId="10" applyNumberFormat="1" applyAlignment="1">
      <alignment horizontal="center"/>
    </xf>
    <xf numFmtId="0" fontId="4" fillId="0" borderId="0" xfId="10" applyAlignment="1">
      <alignment horizontal="left"/>
    </xf>
    <xf numFmtId="1" fontId="4" fillId="0" borderId="0" xfId="10" applyNumberFormat="1" applyAlignment="1">
      <alignment horizontal="left"/>
    </xf>
    <xf numFmtId="1" fontId="4" fillId="0" borderId="0" xfId="10" applyNumberFormat="1" applyAlignment="1">
      <alignment horizontal="center" vertical="top"/>
    </xf>
    <xf numFmtId="1" fontId="4" fillId="0" borderId="0" xfId="10" applyNumberFormat="1" applyAlignment="1">
      <alignment horizontal="left" vertical="top" wrapText="1"/>
    </xf>
    <xf numFmtId="0" fontId="4" fillId="0" borderId="0" xfId="10" applyAlignment="1">
      <alignment horizontal="left" vertical="top"/>
    </xf>
    <xf numFmtId="1" fontId="4" fillId="0" borderId="0" xfId="10" applyNumberFormat="1" applyAlignment="1">
      <alignment horizontal="left" vertical="top"/>
    </xf>
    <xf numFmtId="1" fontId="43" fillId="0" borderId="0" xfId="0" applyNumberFormat="1" applyFont="1" applyAlignment="1">
      <alignment horizontal="center"/>
    </xf>
    <xf numFmtId="1" fontId="43" fillId="0" borderId="0" xfId="0" applyNumberFormat="1" applyFont="1" applyAlignment="1">
      <alignment horizontal="left"/>
    </xf>
    <xf numFmtId="0" fontId="43" fillId="0" borderId="0" xfId="0" applyFont="1" applyAlignment="1">
      <alignment horizontal="left"/>
    </xf>
    <xf numFmtId="0" fontId="4" fillId="0" borderId="0" xfId="10" applyAlignment="1">
      <alignment horizontal="center"/>
    </xf>
    <xf numFmtId="0" fontId="4" fillId="0" borderId="0" xfId="10"/>
    <xf numFmtId="167" fontId="4" fillId="0" borderId="0" xfId="10" applyNumberFormat="1" applyAlignment="1">
      <alignment horizontal="center"/>
    </xf>
    <xf numFmtId="167" fontId="4" fillId="0" borderId="0" xfId="10" applyNumberFormat="1" applyAlignment="1">
      <alignment horizontal="center" vertical="top"/>
    </xf>
    <xf numFmtId="167" fontId="43" fillId="0" borderId="0" xfId="0" applyNumberFormat="1" applyFont="1" applyAlignment="1">
      <alignment horizontal="center"/>
    </xf>
    <xf numFmtId="0" fontId="4" fillId="29" borderId="0" xfId="10" applyFill="1"/>
    <xf numFmtId="0" fontId="0" fillId="30" borderId="0" xfId="0" applyFill="1" applyAlignment="1">
      <alignment horizontal="right" vertical="center"/>
    </xf>
    <xf numFmtId="0" fontId="4" fillId="0" borderId="0" xfId="49"/>
    <xf numFmtId="0" fontId="4" fillId="0" borderId="0" xfId="49" applyAlignment="1">
      <alignment horizontal="center" vertical="center"/>
    </xf>
    <xf numFmtId="0" fontId="4" fillId="0" borderId="17" xfId="49" applyBorder="1"/>
    <xf numFmtId="0" fontId="4" fillId="0" borderId="16" xfId="49" applyBorder="1"/>
    <xf numFmtId="0" fontId="62" fillId="2" borderId="46" xfId="49" applyFont="1" applyFill="1" applyBorder="1" applyAlignment="1">
      <alignment horizontal="center" vertical="center" wrapText="1"/>
    </xf>
    <xf numFmtId="0" fontId="62" fillId="2" borderId="16" xfId="49" applyFont="1" applyFill="1" applyBorder="1" applyAlignment="1">
      <alignment vertical="center" wrapText="1"/>
    </xf>
    <xf numFmtId="0" fontId="4" fillId="0" borderId="14" xfId="49" applyBorder="1"/>
    <xf numFmtId="0" fontId="4" fillId="0" borderId="12" xfId="49" applyBorder="1"/>
    <xf numFmtId="0" fontId="62" fillId="2" borderId="45" xfId="49" applyFont="1" applyFill="1" applyBorder="1" applyAlignment="1">
      <alignment horizontal="center" vertical="center" wrapText="1"/>
    </xf>
    <xf numFmtId="0" fontId="62" fillId="2" borderId="12" xfId="49" applyFont="1" applyFill="1" applyBorder="1" applyAlignment="1">
      <alignment vertical="center" wrapText="1"/>
    </xf>
    <xf numFmtId="0" fontId="4" fillId="0" borderId="30" xfId="49" applyBorder="1" applyAlignment="1">
      <alignment horizontal="center" vertical="center"/>
    </xf>
    <xf numFmtId="0" fontId="4" fillId="0" borderId="46" xfId="49" applyBorder="1" applyAlignment="1">
      <alignment horizontal="center" vertical="center"/>
    </xf>
    <xf numFmtId="0" fontId="4" fillId="0" borderId="33" xfId="49" applyBorder="1"/>
    <xf numFmtId="0" fontId="4" fillId="0" borderId="45" xfId="49" applyBorder="1" applyAlignment="1">
      <alignment horizontal="center" vertical="center"/>
    </xf>
    <xf numFmtId="0" fontId="4" fillId="0" borderId="30" xfId="49" applyBorder="1"/>
    <xf numFmtId="0" fontId="4" fillId="0" borderId="50" xfId="49" applyBorder="1" applyAlignment="1">
      <alignment horizontal="center" vertical="center"/>
    </xf>
    <xf numFmtId="0" fontId="4" fillId="0" borderId="32" xfId="49" applyBorder="1"/>
    <xf numFmtId="0" fontId="4" fillId="0" borderId="54" xfId="49" applyBorder="1"/>
    <xf numFmtId="0" fontId="4" fillId="0" borderId="11" xfId="49" applyBorder="1" applyAlignment="1">
      <alignment horizontal="center" vertical="center"/>
    </xf>
    <xf numFmtId="0" fontId="4" fillId="0" borderId="32" xfId="49" applyBorder="1" applyAlignment="1">
      <alignment horizontal="center" vertical="center"/>
    </xf>
    <xf numFmtId="0" fontId="4" fillId="0" borderId="36" xfId="49" applyBorder="1" applyAlignment="1">
      <alignment horizontal="center" vertical="center"/>
    </xf>
    <xf numFmtId="0" fontId="4" fillId="0" borderId="34" xfId="49" applyBorder="1" applyAlignment="1">
      <alignment horizontal="center" vertical="center"/>
    </xf>
    <xf numFmtId="49" fontId="4" fillId="0" borderId="0" xfId="10" applyNumberFormat="1" applyAlignment="1">
      <alignment horizontal="center"/>
    </xf>
    <xf numFmtId="49" fontId="4" fillId="0" borderId="0" xfId="10" applyNumberFormat="1" applyAlignment="1">
      <alignment horizontal="center" vertical="top"/>
    </xf>
    <xf numFmtId="49" fontId="43" fillId="0" borderId="0" xfId="0" applyNumberFormat="1" applyFont="1" applyAlignment="1">
      <alignment horizontal="center"/>
    </xf>
    <xf numFmtId="0" fontId="3" fillId="3" borderId="0" xfId="0" applyFont="1" applyFill="1" applyAlignment="1">
      <alignment vertical="center"/>
    </xf>
    <xf numFmtId="0" fontId="0" fillId="7" borderId="25" xfId="0" applyFill="1" applyBorder="1" applyAlignment="1" applyProtection="1">
      <alignment vertical="center"/>
      <protection locked="0"/>
    </xf>
    <xf numFmtId="0" fontId="3" fillId="8" borderId="24" xfId="0" applyFont="1" applyFill="1" applyBorder="1" applyAlignment="1" applyProtection="1">
      <alignment vertical="center"/>
      <protection locked="0"/>
    </xf>
    <xf numFmtId="0" fontId="0" fillId="32" borderId="0" xfId="0" applyFill="1"/>
    <xf numFmtId="0" fontId="32" fillId="2" borderId="2" xfId="0" applyFont="1" applyFill="1" applyBorder="1" applyAlignment="1">
      <alignment horizontal="center" vertical="center"/>
    </xf>
    <xf numFmtId="0" fontId="8" fillId="32" borderId="0" xfId="0" applyFont="1" applyFill="1"/>
    <xf numFmtId="0" fontId="4" fillId="32" borderId="0" xfId="10" applyFill="1"/>
    <xf numFmtId="0" fontId="59" fillId="32" borderId="0" xfId="10" applyFont="1" applyFill="1" applyAlignment="1">
      <alignment vertical="top"/>
    </xf>
    <xf numFmtId="0" fontId="33" fillId="32" borderId="0" xfId="10" applyFont="1" applyFill="1" applyAlignment="1">
      <alignment wrapText="1"/>
    </xf>
    <xf numFmtId="0" fontId="59" fillId="32" borderId="0" xfId="52" applyFont="1" applyFill="1" applyAlignment="1">
      <alignment wrapText="1"/>
    </xf>
    <xf numFmtId="0" fontId="59" fillId="32" borderId="0" xfId="10" applyFont="1" applyFill="1" applyAlignment="1">
      <alignment wrapText="1"/>
    </xf>
    <xf numFmtId="0" fontId="59" fillId="32" borderId="0" xfId="10" applyFont="1" applyFill="1"/>
    <xf numFmtId="0" fontId="60" fillId="32" borderId="0" xfId="5" applyFont="1" applyFill="1" applyAlignment="1" applyProtection="1"/>
    <xf numFmtId="0" fontId="6" fillId="32" borderId="0" xfId="10" applyFont="1" applyFill="1" applyAlignment="1">
      <alignment horizontal="right" wrapText="1"/>
    </xf>
    <xf numFmtId="0" fontId="59" fillId="32" borderId="0" xfId="10" applyFont="1" applyFill="1" applyAlignment="1">
      <alignment horizontal="right" wrapText="1"/>
    </xf>
    <xf numFmtId="0" fontId="0" fillId="3" borderId="0" xfId="0" applyFill="1" applyAlignment="1" applyProtection="1">
      <alignment vertical="center"/>
      <protection locked="0"/>
    </xf>
    <xf numFmtId="49" fontId="0" fillId="7" borderId="25" xfId="0" applyNumberFormat="1" applyFill="1" applyBorder="1" applyAlignment="1" applyProtection="1">
      <alignment vertical="center"/>
      <protection locked="0"/>
    </xf>
    <xf numFmtId="0" fontId="24" fillId="3" borderId="0" xfId="0" applyFont="1" applyFill="1" applyAlignment="1" applyProtection="1">
      <alignment vertical="center"/>
      <protection locked="0"/>
    </xf>
    <xf numFmtId="0" fontId="21" fillId="8" borderId="25" xfId="5" applyFill="1" applyBorder="1" applyAlignment="1" applyProtection="1">
      <alignment vertical="center"/>
      <protection locked="0"/>
    </xf>
    <xf numFmtId="0" fontId="8" fillId="32" borderId="0" xfId="0" applyFont="1" applyFill="1" applyAlignment="1">
      <alignment horizontal="center"/>
    </xf>
    <xf numFmtId="0" fontId="14" fillId="32" borderId="0" xfId="0" applyFont="1" applyFill="1" applyAlignment="1">
      <alignment horizont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37" fillId="9" borderId="5" xfId="0" applyFont="1" applyFill="1" applyBorder="1" applyAlignment="1">
      <alignment horizontal="left" vertical="center" wrapText="1"/>
    </xf>
    <xf numFmtId="0" fontId="4" fillId="3" borderId="47" xfId="0" applyFont="1" applyFill="1" applyBorder="1" applyAlignment="1" applyProtection="1">
      <alignment horizontal="center" vertical="center"/>
      <protection locked="0"/>
    </xf>
    <xf numFmtId="0" fontId="0" fillId="32" borderId="0" xfId="0" applyFill="1" applyAlignment="1">
      <alignment vertical="center"/>
    </xf>
    <xf numFmtId="0" fontId="0" fillId="32" borderId="31" xfId="0" applyFill="1" applyBorder="1" applyAlignment="1">
      <alignment vertical="center"/>
    </xf>
    <xf numFmtId="3" fontId="4" fillId="32" borderId="0" xfId="0" applyNumberFormat="1" applyFont="1" applyFill="1" applyAlignment="1">
      <alignment horizontal="center" vertical="center"/>
    </xf>
    <xf numFmtId="0" fontId="8" fillId="34" borderId="11" xfId="0" applyFont="1" applyFill="1" applyBorder="1" applyAlignment="1">
      <alignment horizontal="center" vertical="center" wrapText="1"/>
    </xf>
    <xf numFmtId="0" fontId="8" fillId="34" borderId="54" xfId="0" applyFont="1" applyFill="1" applyBorder="1" applyAlignment="1">
      <alignment horizontal="center" vertical="center" wrapText="1"/>
    </xf>
    <xf numFmtId="0" fontId="8" fillId="34" borderId="32" xfId="0" applyFont="1" applyFill="1" applyBorder="1" applyAlignment="1">
      <alignment horizontal="center" vertical="center" wrapText="1"/>
    </xf>
    <xf numFmtId="0" fontId="0" fillId="32" borderId="65" xfId="0" applyFill="1" applyBorder="1" applyAlignment="1">
      <alignment horizontal="center" vertical="center" wrapText="1"/>
    </xf>
    <xf numFmtId="0" fontId="8" fillId="34" borderId="66" xfId="0" applyFont="1" applyFill="1" applyBorder="1" applyAlignment="1">
      <alignment horizontal="center" vertical="center"/>
    </xf>
    <xf numFmtId="0" fontId="8" fillId="34" borderId="67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3" fillId="9" borderId="0" xfId="0" applyFont="1" applyFill="1" applyAlignment="1">
      <alignment horizontal="center" vertical="center"/>
    </xf>
    <xf numFmtId="0" fontId="12" fillId="34" borderId="68" xfId="0" applyFont="1" applyFill="1" applyBorder="1" applyAlignment="1">
      <alignment horizontal="center" vertical="center" wrapText="1"/>
    </xf>
    <xf numFmtId="0" fontId="12" fillId="34" borderId="65" xfId="0" applyFont="1" applyFill="1" applyBorder="1" applyAlignment="1">
      <alignment horizontal="center" vertical="center" wrapText="1"/>
    </xf>
    <xf numFmtId="0" fontId="12" fillId="34" borderId="20" xfId="0" applyFont="1" applyFill="1" applyBorder="1" applyAlignment="1">
      <alignment horizontal="center" vertical="center" wrapText="1"/>
    </xf>
    <xf numFmtId="0" fontId="29" fillId="34" borderId="3" xfId="0" applyFont="1" applyFill="1" applyBorder="1" applyAlignment="1">
      <alignment vertical="center"/>
    </xf>
    <xf numFmtId="0" fontId="58" fillId="34" borderId="31" xfId="0" applyFont="1" applyFill="1" applyBorder="1" applyAlignment="1">
      <alignment vertical="center"/>
    </xf>
    <xf numFmtId="0" fontId="13" fillId="32" borderId="31" xfId="0" applyFont="1" applyFill="1" applyBorder="1" applyAlignment="1">
      <alignment vertical="center"/>
    </xf>
    <xf numFmtId="0" fontId="12" fillId="34" borderId="0" xfId="0" applyFont="1" applyFill="1"/>
    <xf numFmtId="0" fontId="4" fillId="3" borderId="0" xfId="0" applyFont="1" applyFill="1" applyAlignment="1">
      <alignment vertical="center"/>
    </xf>
    <xf numFmtId="2" fontId="0" fillId="3" borderId="0" xfId="0" applyNumberFormat="1" applyFill="1" applyAlignment="1">
      <alignment vertical="center"/>
    </xf>
    <xf numFmtId="0" fontId="4" fillId="3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49" fontId="4" fillId="2" borderId="34" xfId="0" applyNumberFormat="1" applyFont="1" applyFill="1" applyBorder="1" applyAlignment="1" applyProtection="1">
      <alignment horizontal="center" vertical="center"/>
      <protection locked="0"/>
    </xf>
    <xf numFmtId="49" fontId="9" fillId="2" borderId="2" xfId="0" applyNumberFormat="1" applyFont="1" applyFill="1" applyBorder="1" applyAlignment="1" applyProtection="1">
      <alignment horizontal="center" vertical="center"/>
      <protection locked="0"/>
    </xf>
    <xf numFmtId="0" fontId="3" fillId="8" borderId="25" xfId="0" applyFont="1" applyFill="1" applyBorder="1" applyAlignment="1" applyProtection="1">
      <alignment vertical="center"/>
      <protection locked="0"/>
    </xf>
    <xf numFmtId="3" fontId="4" fillId="4" borderId="12" xfId="0" applyNumberFormat="1" applyFont="1" applyFill="1" applyBorder="1" applyAlignment="1">
      <alignment horizontal="center" vertical="center"/>
    </xf>
    <xf numFmtId="1" fontId="0" fillId="9" borderId="0" xfId="0" applyNumberFormat="1" applyFill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49" fontId="0" fillId="0" borderId="0" xfId="0" applyNumberFormat="1"/>
    <xf numFmtId="49" fontId="3" fillId="0" borderId="0" xfId="0" applyNumberFormat="1" applyFont="1"/>
    <xf numFmtId="3" fontId="0" fillId="0" borderId="0" xfId="0" applyNumberFormat="1"/>
    <xf numFmtId="0" fontId="3" fillId="6" borderId="35" xfId="0" applyFont="1" applyFill="1" applyBorder="1" applyAlignment="1" applyProtection="1">
      <alignment vertical="center"/>
      <protection locked="0"/>
    </xf>
    <xf numFmtId="0" fontId="3" fillId="6" borderId="24" xfId="0" applyFont="1" applyFill="1" applyBorder="1" applyAlignment="1" applyProtection="1">
      <alignment vertical="center"/>
      <protection locked="0"/>
    </xf>
    <xf numFmtId="49" fontId="3" fillId="6" borderId="24" xfId="0" applyNumberFormat="1" applyFont="1" applyFill="1" applyBorder="1" applyAlignment="1" applyProtection="1">
      <alignment horizontal="left" vertical="center"/>
      <protection locked="0"/>
    </xf>
    <xf numFmtId="0" fontId="4" fillId="34" borderId="47" xfId="0" applyFont="1" applyFill="1" applyBorder="1" applyAlignment="1">
      <alignment horizontal="center" vertical="center"/>
    </xf>
    <xf numFmtId="0" fontId="4" fillId="34" borderId="12" xfId="0" applyFont="1" applyFill="1" applyBorder="1" applyAlignment="1">
      <alignment horizontal="center" vertical="center"/>
    </xf>
    <xf numFmtId="3" fontId="4" fillId="34" borderId="12" xfId="0" applyNumberFormat="1" applyFont="1" applyFill="1" applyBorder="1" applyAlignment="1">
      <alignment horizontal="center" vertical="center"/>
    </xf>
    <xf numFmtId="2" fontId="4" fillId="34" borderId="12" xfId="0" applyNumberFormat="1" applyFont="1" applyFill="1" applyBorder="1" applyAlignment="1">
      <alignment horizontal="center" vertical="center"/>
    </xf>
    <xf numFmtId="3" fontId="4" fillId="34" borderId="8" xfId="0" applyNumberFormat="1" applyFont="1" applyFill="1" applyBorder="1" applyAlignment="1">
      <alignment horizontal="center" vertical="center"/>
    </xf>
    <xf numFmtId="3" fontId="4" fillId="32" borderId="12" xfId="0" applyNumberFormat="1" applyFont="1" applyFill="1" applyBorder="1" applyAlignment="1">
      <alignment horizontal="center" vertical="center"/>
    </xf>
    <xf numFmtId="0" fontId="4" fillId="34" borderId="14" xfId="0" applyFont="1" applyFill="1" applyBorder="1" applyAlignment="1">
      <alignment vertical="center"/>
    </xf>
    <xf numFmtId="0" fontId="4" fillId="3" borderId="47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2" fontId="4" fillId="4" borderId="12" xfId="0" applyNumberFormat="1" applyFont="1" applyFill="1" applyBorder="1" applyAlignment="1">
      <alignment horizontal="center" vertical="center"/>
    </xf>
    <xf numFmtId="3" fontId="4" fillId="4" borderId="8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4" borderId="49" xfId="0" applyFont="1" applyFill="1" applyBorder="1" applyAlignment="1">
      <alignment horizontal="center" vertical="center"/>
    </xf>
    <xf numFmtId="0" fontId="4" fillId="34" borderId="16" xfId="0" applyFont="1" applyFill="1" applyBorder="1" applyAlignment="1">
      <alignment horizontal="center" vertical="center"/>
    </xf>
    <xf numFmtId="3" fontId="4" fillId="34" borderId="16" xfId="0" applyNumberFormat="1" applyFont="1" applyFill="1" applyBorder="1" applyAlignment="1">
      <alignment horizontal="center" vertical="center"/>
    </xf>
    <xf numFmtId="2" fontId="4" fillId="34" borderId="16" xfId="0" applyNumberFormat="1" applyFont="1" applyFill="1" applyBorder="1" applyAlignment="1">
      <alignment horizontal="center" vertical="center"/>
    </xf>
    <xf numFmtId="3" fontId="4" fillId="34" borderId="15" xfId="0" applyNumberFormat="1" applyFont="1" applyFill="1" applyBorder="1" applyAlignment="1">
      <alignment horizontal="center" vertical="center"/>
    </xf>
    <xf numFmtId="3" fontId="4" fillId="32" borderId="16" xfId="0" applyNumberFormat="1" applyFont="1" applyFill="1" applyBorder="1" applyAlignment="1">
      <alignment horizontal="center" vertical="center"/>
    </xf>
    <xf numFmtId="0" fontId="4" fillId="34" borderId="17" xfId="0" applyFont="1" applyFill="1" applyBorder="1" applyAlignment="1">
      <alignment vertical="center"/>
    </xf>
    <xf numFmtId="4" fontId="4" fillId="4" borderId="66" xfId="0" applyNumberFormat="1" applyFont="1" applyFill="1" applyBorder="1" applyAlignment="1">
      <alignment horizontal="center" vertical="center"/>
    </xf>
    <xf numFmtId="4" fontId="4" fillId="2" borderId="66" xfId="0" applyNumberFormat="1" applyFont="1" applyFill="1" applyBorder="1" applyAlignment="1">
      <alignment horizontal="center" vertical="center"/>
    </xf>
    <xf numFmtId="0" fontId="7" fillId="32" borderId="0" xfId="0" applyFont="1" applyFill="1" applyAlignment="1">
      <alignment horizontal="center" wrapText="1"/>
    </xf>
    <xf numFmtId="0" fontId="19" fillId="32" borderId="0" xfId="0" applyFont="1" applyFill="1" applyAlignment="1">
      <alignment horizontal="left" wrapText="1"/>
    </xf>
    <xf numFmtId="0" fontId="20" fillId="32" borderId="0" xfId="0" applyFont="1" applyFill="1" applyAlignment="1">
      <alignment horizontal="left" wrapText="1"/>
    </xf>
    <xf numFmtId="0" fontId="65" fillId="32" borderId="0" xfId="0" applyFont="1" applyFill="1" applyAlignment="1">
      <alignment horizontal="center" vertical="center" wrapText="1"/>
    </xf>
    <xf numFmtId="0" fontId="0" fillId="32" borderId="0" xfId="0" applyFill="1" applyAlignment="1">
      <alignment horizontal="center" wrapText="1"/>
    </xf>
    <xf numFmtId="0" fontId="26" fillId="32" borderId="0" xfId="0" applyFont="1" applyFill="1" applyAlignment="1">
      <alignment horizontal="center" wrapText="1"/>
    </xf>
    <xf numFmtId="0" fontId="61" fillId="32" borderId="0" xfId="0" applyFont="1" applyFill="1" applyAlignment="1">
      <alignment horizontal="center" vertical="center" wrapText="1"/>
    </xf>
    <xf numFmtId="0" fontId="0" fillId="32" borderId="0" xfId="0" applyFill="1" applyAlignment="1">
      <alignment vertical="center" wrapText="1"/>
    </xf>
    <xf numFmtId="0" fontId="17" fillId="32" borderId="0" xfId="0" applyFont="1" applyFill="1" applyAlignment="1">
      <alignment horizontal="center"/>
    </xf>
    <xf numFmtId="0" fontId="7" fillId="32" borderId="0" xfId="0" applyFont="1" applyFill="1" applyAlignment="1">
      <alignment horizontal="center"/>
    </xf>
    <xf numFmtId="0" fontId="7" fillId="32" borderId="0" xfId="0" applyFont="1" applyFill="1" applyAlignment="1">
      <alignment horizontal="center" vertical="top" wrapText="1"/>
    </xf>
    <xf numFmtId="0" fontId="0" fillId="32" borderId="0" xfId="0" applyFill="1" applyAlignment="1">
      <alignment vertical="top" wrapText="1"/>
    </xf>
    <xf numFmtId="0" fontId="28" fillId="3" borderId="0" xfId="0" applyFont="1" applyFill="1" applyAlignment="1">
      <alignment horizontal="center" vertical="center"/>
    </xf>
    <xf numFmtId="0" fontId="0" fillId="10" borderId="0" xfId="0" applyFill="1"/>
    <xf numFmtId="0" fontId="0" fillId="0" borderId="0" xfId="0"/>
    <xf numFmtId="0" fontId="26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5" fillId="3" borderId="24" xfId="0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5" fillId="0" borderId="25" xfId="0" applyFont="1" applyBorder="1" applyAlignment="1" applyProtection="1">
      <alignment horizontal="center" vertical="center"/>
      <protection locked="0"/>
    </xf>
    <xf numFmtId="0" fontId="0" fillId="8" borderId="24" xfId="0" applyFill="1" applyBorder="1" applyAlignment="1" applyProtection="1">
      <alignment vertical="top"/>
      <protection locked="0"/>
    </xf>
    <xf numFmtId="0" fontId="27" fillId="3" borderId="0" xfId="0" applyFont="1" applyFill="1" applyAlignment="1">
      <alignment horizontal="center" vertical="center"/>
    </xf>
    <xf numFmtId="0" fontId="28" fillId="3" borderId="39" xfId="0" applyFont="1" applyFill="1" applyBorder="1" applyAlignment="1">
      <alignment vertical="center"/>
    </xf>
    <xf numFmtId="0" fontId="0" fillId="0" borderId="40" xfId="0" applyBorder="1" applyAlignment="1">
      <alignment vertical="center"/>
    </xf>
    <xf numFmtId="0" fontId="0" fillId="7" borderId="38" xfId="0" applyFill="1" applyBorder="1" applyAlignment="1" applyProtection="1">
      <alignment vertical="top"/>
      <protection locked="0"/>
    </xf>
    <xf numFmtId="0" fontId="0" fillId="7" borderId="25" xfId="0" applyFill="1" applyBorder="1" applyAlignment="1" applyProtection="1">
      <alignment vertical="top"/>
      <protection locked="0"/>
    </xf>
    <xf numFmtId="0" fontId="18" fillId="32" borderId="0" xfId="10" applyFont="1" applyFill="1"/>
    <xf numFmtId="0" fontId="4" fillId="32" borderId="0" xfId="10" applyFill="1"/>
    <xf numFmtId="0" fontId="14" fillId="3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4" fillId="32" borderId="0" xfId="0" applyFont="1" applyFill="1"/>
    <xf numFmtId="0" fontId="0" fillId="32" borderId="0" xfId="0" applyFill="1"/>
    <xf numFmtId="0" fontId="0" fillId="32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8" fillId="32" borderId="0" xfId="0" applyFont="1" applyFill="1" applyAlignment="1">
      <alignment horizontal="left" vertical="center"/>
    </xf>
    <xf numFmtId="0" fontId="0" fillId="0" borderId="42" xfId="0" applyBorder="1" applyAlignment="1">
      <alignment vertical="center"/>
    </xf>
    <xf numFmtId="3" fontId="4" fillId="2" borderId="34" xfId="0" applyNumberFormat="1" applyFont="1" applyFill="1" applyBorder="1" applyAlignment="1" applyProtection="1">
      <alignment horizontal="left" vertical="center"/>
      <protection locked="0"/>
    </xf>
    <xf numFmtId="0" fontId="0" fillId="0" borderId="37" xfId="0" applyBorder="1" applyAlignment="1">
      <alignment horizontal="left" vertical="center"/>
    </xf>
    <xf numFmtId="0" fontId="8" fillId="32" borderId="41" xfId="0" applyFont="1" applyFill="1" applyBorder="1"/>
    <xf numFmtId="0" fontId="0" fillId="0" borderId="41" xfId="0" applyBorder="1"/>
    <xf numFmtId="0" fontId="14" fillId="32" borderId="41" xfId="0" applyFont="1" applyFill="1" applyBorder="1" applyAlignment="1">
      <alignment horizontal="right"/>
    </xf>
    <xf numFmtId="0" fontId="0" fillId="2" borderId="34" xfId="0" applyFill="1" applyBorder="1" applyAlignment="1" applyProtection="1">
      <alignment vertical="center"/>
      <protection locked="0"/>
    </xf>
    <xf numFmtId="0" fontId="0" fillId="0" borderId="37" xfId="0" applyBorder="1" applyAlignment="1" applyProtection="1">
      <alignment vertical="center"/>
      <protection locked="0"/>
    </xf>
    <xf numFmtId="0" fontId="8" fillId="32" borderId="36" xfId="0" applyFont="1" applyFill="1" applyBorder="1"/>
    <xf numFmtId="0" fontId="0" fillId="32" borderId="36" xfId="0" applyFill="1" applyBorder="1"/>
    <xf numFmtId="0" fontId="4" fillId="2" borderId="34" xfId="0" applyFont="1" applyFill="1" applyBorder="1" applyAlignment="1" applyProtection="1">
      <alignment horizontal="left" vertical="center"/>
      <protection locked="0"/>
    </xf>
    <xf numFmtId="0" fontId="0" fillId="3" borderId="36" xfId="0" applyFill="1" applyBorder="1" applyAlignment="1" applyProtection="1">
      <alignment horizontal="left" vertical="center"/>
      <protection locked="0"/>
    </xf>
    <xf numFmtId="0" fontId="0" fillId="3" borderId="37" xfId="0" applyFill="1" applyBorder="1" applyAlignment="1" applyProtection="1">
      <alignment horizontal="left" vertical="center"/>
      <protection locked="0"/>
    </xf>
    <xf numFmtId="0" fontId="8" fillId="32" borderId="31" xfId="0" applyFont="1" applyFill="1" applyBorder="1"/>
    <xf numFmtId="0" fontId="0" fillId="32" borderId="31" xfId="0" applyFill="1" applyBorder="1"/>
    <xf numFmtId="3" fontId="0" fillId="3" borderId="36" xfId="0" applyNumberFormat="1" applyFill="1" applyBorder="1" applyAlignment="1" applyProtection="1">
      <alignment vertical="center"/>
      <protection locked="0"/>
    </xf>
    <xf numFmtId="3" fontId="0" fillId="3" borderId="37" xfId="0" applyNumberFormat="1" applyFill="1" applyBorder="1" applyAlignment="1" applyProtection="1">
      <alignment vertical="center"/>
      <protection locked="0"/>
    </xf>
    <xf numFmtId="0" fontId="8" fillId="32" borderId="0" xfId="0" applyFont="1" applyFill="1"/>
    <xf numFmtId="0" fontId="14" fillId="34" borderId="0" xfId="0" applyFont="1" applyFill="1" applyAlignment="1">
      <alignment horizontal="right"/>
    </xf>
    <xf numFmtId="0" fontId="0" fillId="34" borderId="0" xfId="0" applyFill="1"/>
    <xf numFmtId="0" fontId="8" fillId="32" borderId="0" xfId="0" applyFont="1" applyFill="1" applyAlignment="1">
      <alignment horizontal="center"/>
    </xf>
    <xf numFmtId="0" fontId="3" fillId="32" borderId="0" xfId="0" applyFont="1" applyFill="1" applyAlignment="1">
      <alignment horizontal="center"/>
    </xf>
    <xf numFmtId="0" fontId="10" fillId="32" borderId="0" xfId="0" applyFont="1" applyFill="1" applyAlignment="1">
      <alignment horizontal="center"/>
    </xf>
    <xf numFmtId="0" fontId="0" fillId="32" borderId="0" xfId="0" applyFill="1" applyAlignment="1">
      <alignment horizontal="center"/>
    </xf>
    <xf numFmtId="0" fontId="8" fillId="32" borderId="41" xfId="0" applyFont="1" applyFill="1" applyBorder="1" applyAlignment="1">
      <alignment horizontal="left"/>
    </xf>
    <xf numFmtId="0" fontId="0" fillId="0" borderId="36" xfId="0" applyBorder="1"/>
    <xf numFmtId="0" fontId="4" fillId="32" borderId="31" xfId="0" applyFont="1" applyFill="1" applyBorder="1"/>
    <xf numFmtId="0" fontId="14" fillId="32" borderId="41" xfId="0" applyFont="1" applyFill="1" applyBorder="1"/>
    <xf numFmtId="0" fontId="14" fillId="0" borderId="41" xfId="0" applyFont="1" applyBorder="1"/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3" borderId="34" xfId="0" applyFill="1" applyBorder="1" applyAlignment="1" applyProtection="1">
      <alignment vertical="center"/>
      <protection locked="0"/>
    </xf>
    <xf numFmtId="0" fontId="8" fillId="32" borderId="0" xfId="0" applyFont="1" applyFill="1" applyAlignment="1">
      <alignment horizontal="left"/>
    </xf>
    <xf numFmtId="0" fontId="33" fillId="32" borderId="0" xfId="0" applyFont="1" applyFill="1"/>
    <xf numFmtId="0" fontId="34" fillId="32" borderId="0" xfId="0" applyFont="1" applyFill="1"/>
    <xf numFmtId="0" fontId="0" fillId="32" borderId="41" xfId="0" applyFill="1" applyBorder="1"/>
    <xf numFmtId="0" fontId="5" fillId="2" borderId="34" xfId="0" applyFont="1" applyFill="1" applyBorder="1" applyAlignment="1" applyProtection="1">
      <alignment horizontal="left" vertical="center"/>
      <protection locked="0"/>
    </xf>
    <xf numFmtId="0" fontId="2" fillId="3" borderId="36" xfId="0" applyFont="1" applyFill="1" applyBorder="1" applyAlignment="1" applyProtection="1">
      <alignment vertical="center"/>
      <protection locked="0"/>
    </xf>
    <xf numFmtId="0" fontId="2" fillId="3" borderId="37" xfId="0" applyFont="1" applyFill="1" applyBorder="1" applyAlignment="1" applyProtection="1">
      <alignment vertical="center"/>
      <protection locked="0"/>
    </xf>
    <xf numFmtId="0" fontId="8" fillId="32" borderId="36" xfId="0" applyFont="1" applyFill="1" applyBorder="1" applyAlignment="1">
      <alignment horizontal="left"/>
    </xf>
    <xf numFmtId="0" fontId="8" fillId="32" borderId="31" xfId="0" applyFont="1" applyFill="1" applyBorder="1" applyAlignment="1">
      <alignment horizontal="left"/>
    </xf>
    <xf numFmtId="49" fontId="4" fillId="2" borderId="34" xfId="0" applyNumberFormat="1" applyFont="1" applyFill="1" applyBorder="1" applyAlignment="1" applyProtection="1">
      <alignment horizontal="left" vertical="center"/>
      <protection locked="0"/>
    </xf>
    <xf numFmtId="0" fontId="0" fillId="3" borderId="36" xfId="0" applyFill="1" applyBorder="1" applyAlignment="1" applyProtection="1">
      <alignment vertical="center"/>
      <protection locked="0"/>
    </xf>
    <xf numFmtId="0" fontId="0" fillId="3" borderId="37" xfId="0" applyFill="1" applyBorder="1" applyAlignment="1" applyProtection="1">
      <alignment vertical="center"/>
      <protection locked="0"/>
    </xf>
    <xf numFmtId="49" fontId="0" fillId="3" borderId="43" xfId="0" applyNumberFormat="1" applyFill="1" applyBorder="1" applyAlignment="1" applyProtection="1">
      <alignment vertical="center"/>
      <protection locked="0"/>
    </xf>
    <xf numFmtId="49" fontId="0" fillId="3" borderId="37" xfId="0" applyNumberFormat="1" applyFill="1" applyBorder="1" applyAlignment="1" applyProtection="1">
      <alignment vertical="center"/>
      <protection locked="0"/>
    </xf>
    <xf numFmtId="0" fontId="17" fillId="32" borderId="0" xfId="0" applyFont="1" applyFill="1" applyAlignment="1">
      <alignment horizontal="center" vertical="center"/>
    </xf>
    <xf numFmtId="0" fontId="31" fillId="34" borderId="0" xfId="0" applyFont="1" applyFill="1" applyAlignment="1">
      <alignment horizontal="center" vertical="center"/>
    </xf>
    <xf numFmtId="0" fontId="7" fillId="32" borderId="0" xfId="0" applyFont="1" applyFill="1" applyAlignment="1">
      <alignment horizontal="right" vertical="center"/>
    </xf>
    <xf numFmtId="0" fontId="19" fillId="32" borderId="0" xfId="0" applyFont="1" applyFill="1" applyAlignment="1">
      <alignment horizontal="right" vertical="center"/>
    </xf>
    <xf numFmtId="0" fontId="19" fillId="32" borderId="42" xfId="0" applyFont="1" applyFill="1" applyBorder="1" applyAlignment="1">
      <alignment horizontal="right" vertical="center"/>
    </xf>
    <xf numFmtId="0" fontId="4" fillId="32" borderId="5" xfId="0" applyFont="1" applyFill="1" applyBorder="1" applyAlignment="1">
      <alignment vertical="center"/>
    </xf>
    <xf numFmtId="0" fontId="4" fillId="32" borderId="0" xfId="0" applyFont="1" applyFill="1" applyAlignment="1">
      <alignment vertical="center"/>
    </xf>
    <xf numFmtId="0" fontId="6" fillId="32" borderId="0" xfId="0" applyFont="1" applyFill="1" applyAlignment="1">
      <alignment horizontal="center" vertical="center"/>
    </xf>
    <xf numFmtId="0" fontId="22" fillId="32" borderId="0" xfId="0" applyFont="1" applyFill="1" applyAlignment="1">
      <alignment horizontal="center" vertical="center"/>
    </xf>
    <xf numFmtId="0" fontId="5" fillId="32" borderId="0" xfId="0" applyFont="1" applyFill="1" applyAlignment="1">
      <alignment horizontal="center"/>
    </xf>
    <xf numFmtId="0" fontId="0" fillId="33" borderId="0" xfId="0" applyFill="1"/>
    <xf numFmtId="0" fontId="4" fillId="2" borderId="34" xfId="0" applyFont="1" applyFill="1" applyBorder="1" applyAlignment="1" applyProtection="1">
      <alignment vertical="center"/>
      <protection locked="0"/>
    </xf>
    <xf numFmtId="0" fontId="11" fillId="33" borderId="70" xfId="0" applyFont="1" applyFill="1" applyBorder="1" applyAlignment="1">
      <alignment horizontal="center"/>
    </xf>
    <xf numFmtId="0" fontId="0" fillId="0" borderId="71" xfId="0" applyBorder="1"/>
    <xf numFmtId="0" fontId="0" fillId="0" borderId="72" xfId="0" applyBorder="1"/>
    <xf numFmtId="0" fontId="0" fillId="0" borderId="13" xfId="0" applyBorder="1"/>
    <xf numFmtId="0" fontId="0" fillId="0" borderId="6" xfId="0" applyBorder="1"/>
    <xf numFmtId="0" fontId="0" fillId="0" borderId="44" xfId="0" applyBorder="1"/>
    <xf numFmtId="0" fontId="0" fillId="0" borderId="7" xfId="0" applyBorder="1"/>
    <xf numFmtId="0" fontId="0" fillId="0" borderId="19" xfId="0" applyBorder="1"/>
    <xf numFmtId="0" fontId="0" fillId="32" borderId="71" xfId="0" applyFill="1" applyBorder="1"/>
    <xf numFmtId="14" fontId="0" fillId="0" borderId="34" xfId="0" applyNumberFormat="1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4" fillId="32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4" fillId="2" borderId="34" xfId="0" applyNumberFormat="1" applyFont="1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3" borderId="37" xfId="0" applyFill="1" applyBorder="1" applyAlignment="1">
      <alignment vertical="center"/>
    </xf>
    <xf numFmtId="49" fontId="0" fillId="3" borderId="36" xfId="0" applyNumberFormat="1" applyFill="1" applyBorder="1" applyAlignment="1" applyProtection="1">
      <alignment horizontal="left" vertical="center"/>
      <protection locked="0"/>
    </xf>
    <xf numFmtId="49" fontId="0" fillId="3" borderId="37" xfId="0" applyNumberFormat="1" applyFill="1" applyBorder="1" applyAlignment="1" applyProtection="1">
      <alignment horizontal="left" vertical="center"/>
      <protection locked="0"/>
    </xf>
    <xf numFmtId="0" fontId="8" fillId="34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34" borderId="41" xfId="0" applyFont="1" applyFill="1" applyBorder="1" applyAlignment="1">
      <alignment horizontal="left" vertical="center" wrapText="1"/>
    </xf>
    <xf numFmtId="0" fontId="0" fillId="0" borderId="41" xfId="0" applyBorder="1" applyAlignment="1">
      <alignment horizontal="left" wrapText="1"/>
    </xf>
    <xf numFmtId="3" fontId="8" fillId="32" borderId="0" xfId="0" applyNumberFormat="1" applyFont="1" applyFill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2" fillId="34" borderId="18" xfId="0" applyFont="1" applyFill="1" applyBorder="1"/>
    <xf numFmtId="0" fontId="12" fillId="34" borderId="31" xfId="0" applyFont="1" applyFill="1" applyBorder="1" applyAlignment="1">
      <alignment horizontal="right" vertical="center"/>
    </xf>
    <xf numFmtId="0" fontId="0" fillId="34" borderId="31" xfId="0" applyFill="1" applyBorder="1" applyAlignment="1">
      <alignment vertical="center"/>
    </xf>
    <xf numFmtId="0" fontId="0" fillId="34" borderId="4" xfId="0" applyFill="1" applyBorder="1" applyAlignment="1">
      <alignment vertical="center"/>
    </xf>
    <xf numFmtId="0" fontId="5" fillId="31" borderId="50" xfId="0" applyFont="1" applyFill="1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2" fillId="32" borderId="9" xfId="0" applyFont="1" applyFill="1" applyBorder="1" applyAlignment="1">
      <alignment horizontal="center" vertical="center"/>
    </xf>
    <xf numFmtId="0" fontId="0" fillId="32" borderId="31" xfId="0" applyFill="1" applyBorder="1" applyAlignment="1">
      <alignment vertical="center"/>
    </xf>
    <xf numFmtId="0" fontId="0" fillId="32" borderId="51" xfId="0" applyFill="1" applyBorder="1" applyAlignment="1">
      <alignment vertical="center"/>
    </xf>
    <xf numFmtId="0" fontId="4" fillId="3" borderId="76" xfId="0" applyFont="1" applyFill="1" applyBorder="1" applyAlignment="1" applyProtection="1">
      <alignment vertical="center"/>
      <protection locked="0"/>
    </xf>
    <xf numFmtId="0" fontId="0" fillId="0" borderId="74" xfId="0" applyBorder="1" applyAlignment="1">
      <alignment vertical="center"/>
    </xf>
    <xf numFmtId="0" fontId="0" fillId="0" borderId="78" xfId="0" applyBorder="1" applyAlignment="1">
      <alignment vertical="center"/>
    </xf>
    <xf numFmtId="49" fontId="4" fillId="3" borderId="76" xfId="0" applyNumberFormat="1" applyFont="1" applyFill="1" applyBorder="1" applyAlignment="1" applyProtection="1">
      <alignment vertical="center"/>
      <protection locked="0"/>
    </xf>
    <xf numFmtId="0" fontId="0" fillId="0" borderId="74" xfId="0" applyBorder="1" applyAlignment="1" applyProtection="1">
      <alignment vertical="center"/>
      <protection locked="0"/>
    </xf>
    <xf numFmtId="0" fontId="0" fillId="0" borderId="78" xfId="0" applyBorder="1" applyAlignment="1" applyProtection="1">
      <alignment vertical="center"/>
      <protection locked="0"/>
    </xf>
    <xf numFmtId="0" fontId="12" fillId="34" borderId="18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0" xfId="0" applyBorder="1" applyAlignment="1">
      <alignment vertical="center"/>
    </xf>
    <xf numFmtId="0" fontId="30" fillId="34" borderId="79" xfId="0" applyFont="1" applyFill="1" applyBorder="1" applyAlignment="1">
      <alignment vertical="center"/>
    </xf>
    <xf numFmtId="0" fontId="0" fillId="0" borderId="71" xfId="0" applyBorder="1" applyAlignment="1">
      <alignment vertical="center"/>
    </xf>
    <xf numFmtId="0" fontId="0" fillId="0" borderId="81" xfId="0" applyBorder="1" applyAlignment="1">
      <alignment vertical="center"/>
    </xf>
    <xf numFmtId="0" fontId="4" fillId="31" borderId="73" xfId="0" applyFont="1" applyFill="1" applyBorder="1" applyAlignment="1" applyProtection="1">
      <alignment vertical="center"/>
      <protection locked="0"/>
    </xf>
    <xf numFmtId="0" fontId="0" fillId="31" borderId="74" xfId="0" applyFill="1" applyBorder="1" applyAlignment="1" applyProtection="1">
      <alignment vertical="center"/>
      <protection locked="0"/>
    </xf>
    <xf numFmtId="0" fontId="0" fillId="31" borderId="75" xfId="0" applyFill="1" applyBorder="1" applyAlignment="1" applyProtection="1">
      <alignment vertical="center"/>
      <protection locked="0"/>
    </xf>
    <xf numFmtId="0" fontId="4" fillId="34" borderId="79" xfId="0" applyFont="1" applyFill="1" applyBorder="1"/>
    <xf numFmtId="0" fontId="0" fillId="34" borderId="71" xfId="0" applyFill="1" applyBorder="1"/>
    <xf numFmtId="3" fontId="4" fillId="32" borderId="53" xfId="0" applyNumberFormat="1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2" fillId="34" borderId="0" xfId="0" applyFont="1" applyFill="1" applyAlignment="1">
      <alignment vertical="center"/>
    </xf>
    <xf numFmtId="0" fontId="0" fillId="0" borderId="6" xfId="0" applyBorder="1" applyAlignment="1">
      <alignment vertical="center"/>
    </xf>
    <xf numFmtId="3" fontId="4" fillId="32" borderId="71" xfId="0" applyNumberFormat="1" applyFont="1" applyFill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13" fillId="34" borderId="13" xfId="0" applyFont="1" applyFill="1" applyBorder="1" applyAlignment="1">
      <alignment horizontal="right" vertical="center"/>
    </xf>
    <xf numFmtId="0" fontId="13" fillId="34" borderId="0" xfId="0" applyFont="1" applyFill="1" applyAlignment="1">
      <alignment horizontal="right" vertical="center"/>
    </xf>
    <xf numFmtId="3" fontId="4" fillId="3" borderId="73" xfId="0" applyNumberFormat="1" applyFont="1" applyFill="1" applyBorder="1" applyAlignment="1" applyProtection="1">
      <alignment horizontal="center" vertical="center"/>
      <protection locked="0"/>
    </xf>
    <xf numFmtId="3" fontId="0" fillId="0" borderId="74" xfId="0" applyNumberFormat="1" applyBorder="1" applyAlignment="1" applyProtection="1">
      <alignment horizontal="center" vertical="center"/>
      <protection locked="0"/>
    </xf>
    <xf numFmtId="3" fontId="0" fillId="0" borderId="75" xfId="0" applyNumberFormat="1" applyBorder="1" applyAlignment="1" applyProtection="1">
      <alignment horizontal="center" vertical="center"/>
      <protection locked="0"/>
    </xf>
    <xf numFmtId="3" fontId="4" fillId="32" borderId="0" xfId="0" applyNumberFormat="1" applyFont="1" applyFill="1" applyAlignment="1">
      <alignment horizontal="center" vertical="center"/>
    </xf>
    <xf numFmtId="14" fontId="4" fillId="3" borderId="76" xfId="0" applyNumberFormat="1" applyFont="1" applyFill="1" applyBorder="1" applyAlignment="1" applyProtection="1">
      <alignment horizontal="center" vertical="center"/>
      <protection locked="0"/>
    </xf>
    <xf numFmtId="0" fontId="0" fillId="0" borderId="74" xfId="0" applyBorder="1" applyAlignment="1" applyProtection="1">
      <alignment horizontal="center" vertical="center"/>
      <protection locked="0"/>
    </xf>
    <xf numFmtId="0" fontId="0" fillId="0" borderId="75" xfId="0" applyBorder="1" applyAlignment="1" applyProtection="1">
      <alignment horizontal="center" vertical="center"/>
      <protection locked="0"/>
    </xf>
    <xf numFmtId="0" fontId="4" fillId="31" borderId="70" xfId="0" applyFont="1" applyFill="1" applyBorder="1" applyProtection="1">
      <protection locked="0"/>
    </xf>
    <xf numFmtId="0" fontId="0" fillId="0" borderId="71" xfId="0" applyBorder="1" applyProtection="1">
      <protection locked="0"/>
    </xf>
    <xf numFmtId="0" fontId="0" fillId="0" borderId="72" xfId="0" applyBorder="1" applyProtection="1">
      <protection locked="0"/>
    </xf>
    <xf numFmtId="0" fontId="0" fillId="0" borderId="4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9" xfId="0" applyBorder="1" applyProtection="1">
      <protection locked="0"/>
    </xf>
    <xf numFmtId="0" fontId="12" fillId="34" borderId="7" xfId="0" applyFont="1" applyFill="1" applyBorder="1" applyAlignment="1">
      <alignment horizontal="center"/>
    </xf>
    <xf numFmtId="0" fontId="13" fillId="34" borderId="7" xfId="0" applyFont="1" applyFill="1" applyBorder="1" applyAlignment="1">
      <alignment horizontal="center"/>
    </xf>
    <xf numFmtId="0" fontId="4" fillId="3" borderId="70" xfId="0" applyFont="1" applyFill="1" applyBorder="1" applyProtection="1">
      <protection locked="0"/>
    </xf>
    <xf numFmtId="0" fontId="0" fillId="0" borderId="81" xfId="0" applyBorder="1" applyProtection="1">
      <protection locked="0"/>
    </xf>
    <xf numFmtId="0" fontId="0" fillId="0" borderId="80" xfId="0" applyBorder="1" applyProtection="1">
      <protection locked="0"/>
    </xf>
    <xf numFmtId="0" fontId="14" fillId="32" borderId="31" xfId="0" applyFont="1" applyFill="1" applyBorder="1" applyAlignment="1">
      <alignment horizontal="center" vertical="center"/>
    </xf>
    <xf numFmtId="0" fontId="14" fillId="32" borderId="51" xfId="0" applyFont="1" applyFill="1" applyBorder="1" applyAlignment="1">
      <alignment horizontal="center" vertical="center"/>
    </xf>
    <xf numFmtId="0" fontId="14" fillId="32" borderId="7" xfId="0" applyFont="1" applyFill="1" applyBorder="1" applyAlignment="1">
      <alignment horizontal="center" vertical="center"/>
    </xf>
    <xf numFmtId="0" fontId="14" fillId="32" borderId="80" xfId="0" applyFont="1" applyFill="1" applyBorder="1" applyAlignment="1">
      <alignment horizontal="center" vertical="center"/>
    </xf>
    <xf numFmtId="0" fontId="4" fillId="34" borderId="6" xfId="0" applyFont="1" applyFill="1" applyBorder="1"/>
    <xf numFmtId="0" fontId="0" fillId="34" borderId="6" xfId="0" applyFill="1" applyBorder="1"/>
    <xf numFmtId="0" fontId="5" fillId="34" borderId="31" xfId="0" applyFont="1" applyFill="1" applyBorder="1" applyAlignment="1">
      <alignment horizontal="left" vertical="center" wrapText="1"/>
    </xf>
    <xf numFmtId="0" fontId="0" fillId="0" borderId="31" xfId="0" applyBorder="1" applyAlignment="1">
      <alignment horizontal="left" wrapText="1"/>
    </xf>
    <xf numFmtId="3" fontId="12" fillId="32" borderId="11" xfId="0" applyNumberFormat="1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3" fontId="12" fillId="32" borderId="69" xfId="0" applyNumberFormat="1" applyFont="1" applyFill="1" applyBorder="1" applyAlignment="1">
      <alignment horizontal="left" vertical="center"/>
    </xf>
    <xf numFmtId="0" fontId="13" fillId="0" borderId="69" xfId="0" applyFont="1" applyBorder="1" applyAlignment="1">
      <alignment horizontal="left" vertical="center"/>
    </xf>
    <xf numFmtId="3" fontId="4" fillId="29" borderId="69" xfId="0" applyNumberFormat="1" applyFont="1" applyFill="1" applyBorder="1" applyAlignment="1">
      <alignment horizontal="center" vertical="center"/>
    </xf>
    <xf numFmtId="0" fontId="3" fillId="29" borderId="69" xfId="0" applyFont="1" applyFill="1" applyBorder="1" applyAlignment="1">
      <alignment horizontal="center" vertical="center"/>
    </xf>
    <xf numFmtId="3" fontId="4" fillId="32" borderId="69" xfId="0" applyNumberFormat="1" applyFont="1" applyFill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29" fillId="34" borderId="41" xfId="0" applyFont="1" applyFill="1" applyBorder="1" applyAlignment="1">
      <alignment horizontal="left" vertical="center" wrapText="1"/>
    </xf>
    <xf numFmtId="0" fontId="13" fillId="0" borderId="41" xfId="0" applyFont="1" applyBorder="1" applyAlignment="1">
      <alignment horizontal="left" wrapText="1"/>
    </xf>
    <xf numFmtId="3" fontId="12" fillId="32" borderId="66" xfId="0" applyNumberFormat="1" applyFont="1" applyFill="1" applyBorder="1" applyAlignment="1">
      <alignment horizontal="left" vertical="center"/>
    </xf>
    <xf numFmtId="0" fontId="13" fillId="0" borderId="66" xfId="0" applyFont="1" applyBorder="1" applyAlignment="1">
      <alignment horizontal="left" vertical="center"/>
    </xf>
    <xf numFmtId="3" fontId="4" fillId="29" borderId="66" xfId="0" applyNumberFormat="1" applyFont="1" applyFill="1" applyBorder="1" applyAlignment="1" applyProtection="1">
      <alignment horizontal="center" vertical="center"/>
      <protection locked="0"/>
    </xf>
    <xf numFmtId="0" fontId="3" fillId="29" borderId="66" xfId="0" applyFont="1" applyFill="1" applyBorder="1" applyAlignment="1" applyProtection="1">
      <alignment horizontal="center" vertical="center"/>
      <protection locked="0"/>
    </xf>
    <xf numFmtId="3" fontId="4" fillId="32" borderId="66" xfId="0" applyNumberFormat="1" applyFont="1" applyFill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3" fontId="12" fillId="32" borderId="66" xfId="0" applyNumberFormat="1" applyFont="1" applyFill="1" applyBorder="1" applyAlignment="1">
      <alignment horizontal="left" vertical="center" wrapText="1"/>
    </xf>
    <xf numFmtId="0" fontId="13" fillId="0" borderId="66" xfId="0" applyFont="1" applyBorder="1" applyAlignment="1">
      <alignment horizontal="left" vertical="center" wrapText="1"/>
    </xf>
    <xf numFmtId="3" fontId="4" fillId="29" borderId="66" xfId="0" applyNumberFormat="1" applyFont="1" applyFill="1" applyBorder="1" applyAlignment="1">
      <alignment horizontal="center" vertical="center"/>
    </xf>
    <xf numFmtId="0" fontId="3" fillId="29" borderId="66" xfId="0" applyFont="1" applyFill="1" applyBorder="1" applyAlignment="1">
      <alignment horizontal="center" vertical="center"/>
    </xf>
    <xf numFmtId="3" fontId="12" fillId="32" borderId="69" xfId="0" applyNumberFormat="1" applyFont="1" applyFill="1" applyBorder="1" applyAlignment="1">
      <alignment horizontal="left" vertical="center" wrapText="1"/>
    </xf>
    <xf numFmtId="0" fontId="13" fillId="0" borderId="69" xfId="0" applyFont="1" applyBorder="1" applyAlignment="1">
      <alignment horizontal="left" vertical="center" wrapText="1"/>
    </xf>
    <xf numFmtId="3" fontId="12" fillId="32" borderId="21" xfId="0" applyNumberFormat="1" applyFont="1" applyFill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3" fontId="4" fillId="29" borderId="21" xfId="0" applyNumberFormat="1" applyFont="1" applyFill="1" applyBorder="1" applyAlignment="1" applyProtection="1">
      <alignment horizontal="left" vertical="center" wrapText="1"/>
      <protection locked="0"/>
    </xf>
    <xf numFmtId="0" fontId="3" fillId="29" borderId="21" xfId="0" applyFont="1" applyFill="1" applyBorder="1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30" fillId="34" borderId="5" xfId="0" applyFont="1" applyFill="1" applyBorder="1" applyAlignment="1">
      <alignment vertical="center"/>
    </xf>
    <xf numFmtId="3" fontId="4" fillId="32" borderId="10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" fontId="42" fillId="11" borderId="34" xfId="10" applyNumberFormat="1" applyFont="1" applyFill="1" applyBorder="1" applyAlignment="1">
      <alignment horizontal="center" vertical="center"/>
    </xf>
    <xf numFmtId="1" fontId="42" fillId="11" borderId="36" xfId="10" applyNumberFormat="1" applyFont="1" applyFill="1" applyBorder="1" applyAlignment="1">
      <alignment horizontal="center" vertical="center"/>
    </xf>
    <xf numFmtId="1" fontId="42" fillId="11" borderId="37" xfId="10" applyNumberFormat="1" applyFont="1" applyFill="1" applyBorder="1" applyAlignment="1">
      <alignment horizontal="center" vertical="center"/>
    </xf>
    <xf numFmtId="0" fontId="42" fillId="11" borderId="34" xfId="10" applyFont="1" applyFill="1" applyBorder="1" applyAlignment="1">
      <alignment horizontal="center" vertical="center"/>
    </xf>
    <xf numFmtId="0" fontId="42" fillId="11" borderId="37" xfId="10" applyFont="1" applyFill="1" applyBorder="1" applyAlignment="1">
      <alignment horizontal="center" vertical="center"/>
    </xf>
  </cellXfs>
  <cellStyles count="54">
    <cellStyle name="20% - Accent1" xfId="11" xr:uid="{00000000-0005-0000-0000-000000000000}"/>
    <cellStyle name="20% - Accent2" xfId="12" xr:uid="{00000000-0005-0000-0000-000001000000}"/>
    <cellStyle name="20% - Accent3" xfId="13" xr:uid="{00000000-0005-0000-0000-000002000000}"/>
    <cellStyle name="20% - Accent4" xfId="14" xr:uid="{00000000-0005-0000-0000-000003000000}"/>
    <cellStyle name="20% - Accent5" xfId="15" xr:uid="{00000000-0005-0000-0000-000004000000}"/>
    <cellStyle name="20% - Accent6" xfId="16" xr:uid="{00000000-0005-0000-0000-000005000000}"/>
    <cellStyle name="40% - Accent1" xfId="17" xr:uid="{00000000-0005-0000-0000-000006000000}"/>
    <cellStyle name="40% - Accent2" xfId="18" xr:uid="{00000000-0005-0000-0000-000007000000}"/>
    <cellStyle name="40% - Accent3" xfId="19" xr:uid="{00000000-0005-0000-0000-000008000000}"/>
    <cellStyle name="40% - Accent4" xfId="20" xr:uid="{00000000-0005-0000-0000-000009000000}"/>
    <cellStyle name="40% - Accent5" xfId="21" xr:uid="{00000000-0005-0000-0000-00000A000000}"/>
    <cellStyle name="40% - Accent6" xfId="22" xr:uid="{00000000-0005-0000-0000-00000B000000}"/>
    <cellStyle name="60% - Accent1" xfId="23" xr:uid="{00000000-0005-0000-0000-00000C000000}"/>
    <cellStyle name="60% - Accent2" xfId="24" xr:uid="{00000000-0005-0000-0000-00000D000000}"/>
    <cellStyle name="60% - Accent3" xfId="25" xr:uid="{00000000-0005-0000-0000-00000E000000}"/>
    <cellStyle name="60% - Accent4" xfId="26" xr:uid="{00000000-0005-0000-0000-00000F000000}"/>
    <cellStyle name="60% - Accent5" xfId="27" xr:uid="{00000000-0005-0000-0000-000010000000}"/>
    <cellStyle name="60% - Accent6" xfId="28" xr:uid="{00000000-0005-0000-0000-000011000000}"/>
    <cellStyle name="Accent1" xfId="29" xr:uid="{00000000-0005-0000-0000-000012000000}"/>
    <cellStyle name="Accent2" xfId="30" xr:uid="{00000000-0005-0000-0000-000013000000}"/>
    <cellStyle name="Accent3" xfId="31" xr:uid="{00000000-0005-0000-0000-000014000000}"/>
    <cellStyle name="Accent4" xfId="32" xr:uid="{00000000-0005-0000-0000-000015000000}"/>
    <cellStyle name="Accent5" xfId="33" xr:uid="{00000000-0005-0000-0000-000016000000}"/>
    <cellStyle name="Accent6" xfId="34" xr:uid="{00000000-0005-0000-0000-000017000000}"/>
    <cellStyle name="Bad" xfId="35" xr:uid="{00000000-0005-0000-0000-000018000000}"/>
    <cellStyle name="Calculation" xfId="36" xr:uid="{00000000-0005-0000-0000-000019000000}"/>
    <cellStyle name="Celkem" xfId="9" builtinId="25" hidden="1"/>
    <cellStyle name="Comma0" xfId="1" xr:uid="{00000000-0005-0000-0000-00001B000000}"/>
    <cellStyle name="Currency0" xfId="2" xr:uid="{00000000-0005-0000-0000-00001C000000}"/>
    <cellStyle name="Currency0 2" xfId="50" xr:uid="{00000000-0005-0000-0000-00001D000000}"/>
    <cellStyle name="Date" xfId="3" xr:uid="{00000000-0005-0000-0000-00001E000000}"/>
    <cellStyle name="Explanatory Text" xfId="37" xr:uid="{00000000-0005-0000-0000-00001F000000}"/>
    <cellStyle name="Fixed" xfId="4" xr:uid="{00000000-0005-0000-0000-000020000000}"/>
    <cellStyle name="Good" xfId="38" xr:uid="{00000000-0005-0000-0000-000021000000}"/>
    <cellStyle name="Heading 1" xfId="7" hidden="1" xr:uid="{00000000-0005-0000-0000-000022000000}"/>
    <cellStyle name="Heading 2" xfId="8" hidden="1" xr:uid="{00000000-0005-0000-0000-000023000000}"/>
    <cellStyle name="Heading 3" xfId="39" xr:uid="{00000000-0005-0000-0000-000024000000}"/>
    <cellStyle name="Heading 4" xfId="40" xr:uid="{00000000-0005-0000-0000-000025000000}"/>
    <cellStyle name="Hypertextový odkaz" xfId="5" builtinId="8"/>
    <cellStyle name="Check Cell" xfId="41" xr:uid="{00000000-0005-0000-0000-000027000000}"/>
    <cellStyle name="Input" xfId="42" xr:uid="{00000000-0005-0000-0000-000028000000}"/>
    <cellStyle name="Linked Cell" xfId="43" xr:uid="{00000000-0005-0000-0000-000029000000}"/>
    <cellStyle name="Neutral" xfId="44" xr:uid="{00000000-0005-0000-0000-00002C000000}"/>
    <cellStyle name="Normální" xfId="0" builtinId="0"/>
    <cellStyle name="normální 2" xfId="10" xr:uid="{00000000-0005-0000-0000-00002E000000}"/>
    <cellStyle name="normální 2 2" xfId="52" xr:uid="{00000000-0005-0000-0000-00002F000000}"/>
    <cellStyle name="Normální 3" xfId="49" xr:uid="{00000000-0005-0000-0000-000030000000}"/>
    <cellStyle name="Normální 4" xfId="53" xr:uid="{8D8417CA-18A3-40F8-BE5A-032EF272C031}"/>
    <cellStyle name="Note" xfId="45" xr:uid="{00000000-0005-0000-0000-000031000000}"/>
    <cellStyle name="Note 2" xfId="51" xr:uid="{00000000-0005-0000-0000-000032000000}"/>
    <cellStyle name="Output" xfId="46" xr:uid="{00000000-0005-0000-0000-000033000000}"/>
    <cellStyle name="Title" xfId="47" xr:uid="{00000000-0005-0000-0000-000034000000}"/>
    <cellStyle name="Total" xfId="6" xr:uid="{00000000-0005-0000-0000-000035000000}"/>
    <cellStyle name="Warning Text" xfId="48" xr:uid="{00000000-0005-0000-0000-000036000000}"/>
  </cellStyles>
  <dxfs count="6"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CFFCC"/>
      <rgbColor rgb="00802060"/>
      <rgbColor rgb="00FFCCCC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CC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SLDP3">
              <xs:complexType>
                <xs:sequence>
                  <xs:element maxOccurs="1" minOccurs="1" name="VetaD">
                    <xs:complexTyp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§&amp;nbsp;13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href="https://adisspr.mfcr.cz/pmd/dokumentace/ciselniky/ukazka/ufo"&gt;zde&lt;/a&gt;.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dapdsl_forma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kritické kontroly: položka musí být vyplněna a smí nabývat pouze hodnot B, O, D a 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fixed="DSL" name="k_uladis" use="required">
                        <xs:annotation>
                          <xs:documentation>Položka musí být vyplněna a musí obsahovat DSL.</xs:documentation>
                        </xs:annotation>
                      </xs:attribute>
                      <xs:attribute fixed="DP3" name="dokument" use="required"/>
                      <xs:attribute name="poc_pril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Uveďte datum zjištění důvodů pro podání dodatečného daňového přiznání.&lt;br /&gt; Důvody pro podání dodatečného daňového přiznání uveďte v poli Důvody pro podání dodatečného daňového přiznání nebo využijte části "Jiné přílohy" buď formou textové přílohy nebo elektronické, tzv. e-přílohy).&lt;br /&gt;Položka obsahuje kritické kontroly: datum zjištění důvodů pro podání DoDAP musí být vyplněn, pokud je forma daňového přiznání 'D' nebo 'E' a naopak, pokud forma není 'D' nebo 'E', nesmí být datum vyplněn.</xs:documentation>
                        </xs:annotation>
                      </xs:attribute>
                      <xs:attribute name="typ_dapdsl" use="optional">
                        <xs:annotation>
                          <xs:documentation>Vyberte příslušný kód rozlišení typu přiznání:&lt;br&gt;  &lt;b&gt;A&lt;/b&gt; – s výjimkou případů uvedených pod písm. B až T&lt;br&gt;  &lt;b&gt;B&lt;/b&gt; – při zániku subjektu s likvidací za část zdaňovacího období, která uplynula přede dnem jeho vstupu do likvidace (§ 240c odst. 2 daňového řádu)&lt;br&gt;  &lt;b&gt;C&lt;/b&gt; - v průběhu likvidace (§ 240c odst. 1 daňového řádu)&lt;br&gt;  &lt;b&gt;D&lt;/b&gt; – při zániku subjektu bez likvidace za část zdaňovacího období, která uplynula přede dnem jeho zániku (§ 240a daňového řádu)&lt;br&gt;  &lt;b&gt;G&lt;/b&gt; – při převodu privatizovaného majetku za část zdaňovacího období, která uplynula přede dnem tohoto převodu (§ 240d daňového řádu)&lt;br&gt;  &lt;b&gt;H&lt;/b&gt; – při zániku subjektu s likvidací za část zdaňovacího období, která uplynula přede dnem zpracování návrhu na použití likvidačního zůstatku (§ 240c odst. 3 daňového řádu)&lt;br&gt;  &lt;b&gt;I&lt;/b&gt; - při úmrtí daňového subjektu - osobou spravující pozůstalost za část zdaňovacího období, která uplynula přede dnem smrti subjektu (§ 239b odst. 4 daňového řádu) a za předcházející zdaňovacího období, pokud přiznání nebylo dosud podáno a lhůta pro jeho podání neuplynula podle § 245 daňového řádu&lt;br&gt;  &lt;b&gt;M&lt;/b&gt; - za předcházející zdaňovací období, pokud přiznání dosud nebylo podáno a původní lhůta pro jeho podání dosud neuplynula (§ 245 daňového řádu)&lt;br&gt;  &lt;b&gt;N&lt;/b&gt; – při skončení řízení o pozůstalosti – osobou spravující pozůstalost za část zdaňovacího období, která uplynula do dne předcházejícího dni skončení řízení o pozůstalosti (§ 239b odst. 5 daňového řádu)&lt;br&gt;  &lt;b&gt;O&lt;/b&gt; – při soudem nařízené likvidaci pozůstalosti – likvidačním správcem za část zdaňovacího období, která uplynula přede dnem předložení řádné zprávy o zpeněžení majetku likvidační podstaty nebo jeho části soudu (§ 239c daňového řádu)&lt;br&gt;  &lt;b&gt;P&lt;/b&gt; – při insolvenčním řízení za část zdaňovacího období, která uplynula do dne předcházejícího účinnosti rozhodnutí o úpadku a za kterou dosud nebylo podáno (bez ohledu na jeho řešení; § 244 odst. 1 daňového řádu)&lt;br&gt;  &lt;b&gt;R&lt;/b&gt; - v průběhu insolvenčního řízení (§ 244 odst. 2 daňového řádu)&lt;br&gt;  &lt;b&gt;T&lt;/b&gt; - ke dni předložení konečné zprávy za uplynulou část zdaňovacího období, za kterou nebylo dosud podáno (§ 244 odst. 3 a 4 daňového řádu)&lt;br&gt;  &lt;br&gt;  Položka obsahuje kritické kontroly: položka musí být vyplněna a smí nabývat pouze hodnot, které jsou přípustné pro dané zdaňovací období; pokud je daňovým subjektem (typ_ds) fyzická osoba, pak položka nesmí nabývat hodnot B, C, D, G nebo H; pokud je daňovým subjektem (typ_ds) právnická osoba, pak položka nesmí nabývat hodnot I, N nebo O.&lt;br&gt;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_lku" type="dateInMultiFormat" use="optional"/>
                      <xs:attribute name="rok" use="optional">
                        <xs:annotation>
                          <xs:documentation>Uveďte kalendářní rok, za který podáváte přiznání.&lt;br/&gt;Položka obsahuje kritickou kontrolu: Rok daňového přiznání DSL musí být v období 2022 - aktuální rok.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zdobd_od" type="dateInMultiFormat" use="optional">
                        <xs:annotation>
                          <xs:documentation>Uveďte začátek zdaňovacího období.&lt;br /&gt;Položka obsahuje kritické kontroly: datum počátku zdaňovacího období musí být v  období (2022 - Rok daňového přiznání DSL(včetně))</xs:documentation>
                        </xs:annotation>
                      </xs:attribute>
                      <xs:attribute name="zdobd_do" type="dateInMultiFormat" use="optional">
                        <xs:annotation>
                          <xs:documentation>Uveďte konec zdaňovacího období.&lt;br /&gt;Položka obsahuje kritickou kontrolu: rok data ukončení platnosti zdaň.období musí být roven roku daňového přiznání DSL.</xs:documentation>
                        </xs:annotation>
                      </xs:attribute>
                      <xs:attribute name="vysldan_po" use="optional">
                        <xs:annotation>
                          <xs:documentation>Uveďte celkovou výši daně silniční.&lt;br /&gt;Položka obsahuje kritickou kontrolu: celková výše daně silniční nesmí být záporná.</xs:documentation>
                        </xs:annotation>
                        <xs:simpleType>
                          <xs:restriction base="xs:decimal">
                            <xs:totalDigits value="20"/>
                            <xs:fractionDigits value="2"/>
                          </xs:restriction>
                        </xs:simpleType>
                      </xs:attribute>
                      <xs:attribute name="kc_poznpopo" use="optional">
                        <xs:annotation>
                          <xs:documentation>Uveďte částku poslední známé přiznané daně silniční z předchozího přiznání.&lt;br /&gt;Položka obsahuje kritické kontroly: částka poslední známé přiznané daně silniční nesmí být záporná a poslední známá přiznaná daň silniční se vyplňuje pouze pokud je forma daňového přiznání 'D' nebo 'E'.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rozdil" use="optional">
                        <xs:annotation>
                          <xs:documentation>Uvedete příslušný rozdíl mezi poslední známou daní a daní včetně dodatečně zjištěné.&lt;br&gt;Položka obsahuje kritickou kontrolu: rozdíl se vyplňuje pouze pokud je forma daňového přiznání 'D' nebo 'E'.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1" minOccurs="0" name="VetaP">
                    <xs:complexType>
                      <xs:attribute name="c_obce" use="optional">
                        <xs:annotation>
                          <xs:documentation>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href="https://adisspr.mfcr.cz/pmd/dokumentace/ciselniky/ukazka/pracufo"&gt;zde&lt;/a&gt;.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id_dats" use="optional">
                        <xs:simpleType>
                          <xs:restriction base="xs:string">
                            <xs:minLength value="0"/>
                            <xs:maxLength value="7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opr_titul" use="optional">
                        <xs:annotation>
                          <xs:documentation>fyzické osoby oprávněné k podpisu.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psc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est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est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est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sest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stat" use="optional">
                        <xs:annotation>
                          <xs:documentation>Pro hodnotu této položky použijte číselník Země (zeme). Z číselníku se vkládá položka naz_zeme_c25.&lt;br&gt;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typ_ds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podepisující osoby:&lt;br&gt;Fyzická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zkrobchjm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</xs:complexType>
                  </xs:element>
                  <xs:element maxOccurs="unbounded" minOccurs="0" name="VetaO">
                    <xs:complexType>
                      <xs:attribute name="c_rdapdsl2" use="required">
                        <xs:annotation>
                          <xs:documentation>Jedinečné pořadové číslo řádku v tabulce řádku II. oddílů.&lt;br /&gt;Položka obsahuje kritické kontroly: čísla řádků nesmí být duplicitní, musí být vyplněné a nesmí být záporné</xs:documentation>
                        </xs:annotation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hmotnost" use="optional">
                        <xs:simpleType>
                          <xs:restriction base="xs:decimal">
                            <xs:totalDigits value="5"/>
                            <xs:fractionDigits value="2"/>
                          </xs:restriction>
                        </xs:simpleType>
                      </xs:attribute>
                      <xs:attribute name="k_drvoz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_osvoboz" use="optional"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danbos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kc_dpovin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kc_osvob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kc_sleva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md_dpovin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md_osvob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_naprav" use="optional"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rok" use="required">
                        <xs:annotation>
                          <xs:documentation>Rok platnosti řádku II.oddílu daňového přiznání DSL.&lt;br /&gt;Položka obsahuje kritické kontroly: musí být vyplněna a musí být v rozsahu let od počátku do konce zdaňovacího období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vyse_dan_vozidlo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spz" use="optional">
                        <xs:simpleType>
                          <xs:restriction base="xs:string">
                            <xs:minLength value="0"/>
                            <xs:maxLength value="8"/>
                          </xs:restriction>
                        </xs:simpleType>
                      </xs:attribute>
                      <xs:attribute name="typ_rdapdsl2" use="optional">
                        <xs:annotation>
                          <xs:documentation>Vyplníte pouze v případě DODATEČNÉHO daňového přiznání:&lt;br&gt;  &lt;b&gt;V&lt;/b&gt; - pokud příslušný řádek vkládáte jako nový oproti předcházejícímu daňovému přiznání&lt;br&gt;  &lt;b&gt;O&lt;/b&gt; - pokud opravujete řádek uvedený již v předcházejícím daňovém přiznání&lt;br&gt;  &lt;b&gt;R&lt;/b&gt; - pokud rušíte řádek&lt;br&gt;  &lt;br&gt;  Položka obsahuje kritickou kontrolu: hodnota musí být V, O nebo R.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kod_sekce" use="required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oradi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unbounded" minOccurs="0" name="Obec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JPG, TXT a TXT/CSV.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10 240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4" Name="Pisemnost_Map" RootElement="Pisemnost" SchemaID="Schema3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85725</xdr:rowOff>
    </xdr:from>
    <xdr:to>
      <xdr:col>5</xdr:col>
      <xdr:colOff>295275</xdr:colOff>
      <xdr:row>5</xdr:row>
      <xdr:rowOff>152400</xdr:rowOff>
    </xdr:to>
    <xdr:pic>
      <xdr:nvPicPr>
        <xdr:cNvPr id="2" name="Picture 2" descr="LOGO_ASPEKT_dane_orez_www">
          <a:extLst>
            <a:ext uri="{FF2B5EF4-FFF2-40B4-BE49-F238E27FC236}">
              <a16:creationId xmlns:a16="http://schemas.microsoft.com/office/drawing/2014/main" id="{542432BE-4ED1-4E67-AC62-FA27D6901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5725"/>
          <a:ext cx="28860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57150</xdr:colOff>
      <xdr:row>0</xdr:row>
      <xdr:rowOff>0</xdr:rowOff>
    </xdr:from>
    <xdr:to>
      <xdr:col>22</xdr:col>
      <xdr:colOff>277606</xdr:colOff>
      <xdr:row>37</xdr:row>
      <xdr:rowOff>76200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9AD5D11D-0B7B-45ED-9D72-7E7F82414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6716506" cy="10029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28" name="TextovéPole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/>
      </xdr:nvSpPr>
      <xdr:spPr>
        <a:xfrm>
          <a:off x="6581775" y="26812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/>
      </xdr:nvSpPr>
      <xdr:spPr>
        <a:xfrm>
          <a:off x="6581775" y="26812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/>
      </xdr:nvSpPr>
      <xdr:spPr>
        <a:xfrm>
          <a:off x="6581775" y="26812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/>
      </xdr:nvSpPr>
      <xdr:spPr>
        <a:xfrm>
          <a:off x="6581775" y="26812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/>
      </xdr:nvSpPr>
      <xdr:spPr>
        <a:xfrm>
          <a:off x="6581775" y="26812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/>
      </xdr:nvSpPr>
      <xdr:spPr>
        <a:xfrm>
          <a:off x="6581775" y="26812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/>
      </xdr:nvSpPr>
      <xdr:spPr>
        <a:xfrm>
          <a:off x="6581775" y="26812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/>
      </xdr:nvSpPr>
      <xdr:spPr>
        <a:xfrm>
          <a:off x="32232600" y="26812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/>
      </xdr:nvSpPr>
      <xdr:spPr>
        <a:xfrm>
          <a:off x="32232600" y="26812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/>
      </xdr:nvSpPr>
      <xdr:spPr>
        <a:xfrm>
          <a:off x="10306050" y="26812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/>
      </xdr:nvSpPr>
      <xdr:spPr>
        <a:xfrm>
          <a:off x="32423100" y="26812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/>
      </xdr:nvSpPr>
      <xdr:spPr>
        <a:xfrm>
          <a:off x="6219825" y="26812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/>
      </xdr:nvSpPr>
      <xdr:spPr>
        <a:xfrm>
          <a:off x="35252025" y="26812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/>
      </xdr:nvSpPr>
      <xdr:spPr>
        <a:xfrm>
          <a:off x="7305675" y="26812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/>
      </xdr:nvSpPr>
      <xdr:spPr>
        <a:xfrm>
          <a:off x="7924800" y="26812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/>
      </xdr:nvSpPr>
      <xdr:spPr>
        <a:xfrm>
          <a:off x="8648700" y="26812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/>
      </xdr:nvSpPr>
      <xdr:spPr>
        <a:xfrm>
          <a:off x="9563100" y="26812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/>
      </xdr:nvSpPr>
      <xdr:spPr>
        <a:xfrm>
          <a:off x="36290250" y="26812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/>
      </xdr:nvSpPr>
      <xdr:spPr>
        <a:xfrm>
          <a:off x="36899850" y="26812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/>
      </xdr:nvSpPr>
      <xdr:spPr>
        <a:xfrm>
          <a:off x="37509450" y="26812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/>
      </xdr:nvSpPr>
      <xdr:spPr>
        <a:xfrm>
          <a:off x="38119050" y="26812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 txBox="1"/>
      </xdr:nvSpPr>
      <xdr:spPr>
        <a:xfrm>
          <a:off x="28634531" y="26789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 txBox="1"/>
      </xdr:nvSpPr>
      <xdr:spPr>
        <a:xfrm>
          <a:off x="28634531" y="26789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/>
      </xdr:nvSpPr>
      <xdr:spPr>
        <a:xfrm>
          <a:off x="8429625" y="257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/>
      </xdr:nvSpPr>
      <xdr:spPr>
        <a:xfrm>
          <a:off x="8429625" y="257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cs-CZ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PRIZNANI/TODO/NAHRANI/ROZDELANE/SILDAN21_xml_z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PRIZNANI/TODO/NAHRANI/SILDAN21_xml_z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PRIZNANI/TODO/HIPSTER/SILDAN22_xml_z_verze_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PH_XML\DPH14xx_xm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VOD2"/>
      <sheetName val="ZAKL_DATA"/>
      <sheetName val="XML_export"/>
      <sheetName val="1_str"/>
      <sheetName val="2_str"/>
      <sheetName val="XML_mapping"/>
      <sheetName val="Ciselnik"/>
      <sheetName val="F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K3" t="str">
            <v>ČESKÁ REPUBLIKA</v>
          </cell>
        </row>
        <row r="4">
          <cell r="K4" t="str">
            <v>Afghánská islámská republika</v>
          </cell>
        </row>
        <row r="5">
          <cell r="K5" t="str">
            <v>Provincie Alandy</v>
          </cell>
        </row>
        <row r="6">
          <cell r="K6" t="str">
            <v>Albánská republika</v>
          </cell>
        </row>
        <row r="7">
          <cell r="K7" t="str">
            <v>Alžírská demokratická a lidová republika</v>
          </cell>
        </row>
        <row r="8">
          <cell r="K8" t="str">
            <v>Území Americká Samoa</v>
          </cell>
        </row>
        <row r="9">
          <cell r="K9" t="str">
            <v>Americké Panenské ostrovy</v>
          </cell>
        </row>
        <row r="10">
          <cell r="K10" t="str">
            <v>Andorrské knížectví</v>
          </cell>
        </row>
        <row r="11">
          <cell r="K11" t="str">
            <v>Angolská republika</v>
          </cell>
        </row>
        <row r="12">
          <cell r="K12" t="str">
            <v>Anguilla</v>
          </cell>
        </row>
        <row r="13">
          <cell r="K13" t="str">
            <v>Antarktida</v>
          </cell>
        </row>
        <row r="14">
          <cell r="K14" t="str">
            <v>Antigua a Barbuda</v>
          </cell>
        </row>
        <row r="15">
          <cell r="K15" t="str">
            <v>Argentinská republika</v>
          </cell>
        </row>
        <row r="16">
          <cell r="K16" t="str">
            <v>Arménská republika</v>
          </cell>
        </row>
        <row r="17">
          <cell r="K17" t="str">
            <v>Aruba</v>
          </cell>
        </row>
        <row r="18">
          <cell r="K18" t="str">
            <v>Australské společenství</v>
          </cell>
        </row>
        <row r="19">
          <cell r="K19" t="str">
            <v>Ázerbájdžánská republika</v>
          </cell>
        </row>
        <row r="20">
          <cell r="K20" t="str">
            <v>Bahamské společenství</v>
          </cell>
        </row>
        <row r="21">
          <cell r="K21" t="str">
            <v>Království Bahrajn</v>
          </cell>
        </row>
        <row r="22">
          <cell r="K22" t="str">
            <v>Bangladéšská lidová republika</v>
          </cell>
        </row>
        <row r="23">
          <cell r="K23" t="str">
            <v>Barbados</v>
          </cell>
        </row>
        <row r="24">
          <cell r="K24" t="str">
            <v>Belgické království</v>
          </cell>
        </row>
        <row r="25">
          <cell r="K25" t="str">
            <v>Belize</v>
          </cell>
        </row>
        <row r="26">
          <cell r="K26" t="str">
            <v>Běloruská republika</v>
          </cell>
        </row>
        <row r="27">
          <cell r="K27" t="str">
            <v>Beninská republika</v>
          </cell>
        </row>
        <row r="28">
          <cell r="K28" t="str">
            <v>Bermudy</v>
          </cell>
        </row>
        <row r="29">
          <cell r="K29" t="str">
            <v>Bhútánské království</v>
          </cell>
        </row>
        <row r="30">
          <cell r="K30" t="str">
            <v>Mnohonárodní stát Bolívie</v>
          </cell>
        </row>
        <row r="31">
          <cell r="K31" t="str">
            <v>Bonaire, Svatý Eustach a Saba</v>
          </cell>
        </row>
        <row r="32">
          <cell r="K32" t="str">
            <v>Bosna a Hercegovina</v>
          </cell>
        </row>
        <row r="33">
          <cell r="K33" t="str">
            <v>Botswanská republika</v>
          </cell>
        </row>
        <row r="34">
          <cell r="K34" t="str">
            <v>Bouvetův ostrov</v>
          </cell>
        </row>
        <row r="35">
          <cell r="K35" t="str">
            <v>Brazilská federativní republika</v>
          </cell>
        </row>
        <row r="36">
          <cell r="K36" t="str">
            <v>Britské území v Indickém oceánu</v>
          </cell>
        </row>
        <row r="37">
          <cell r="K37" t="str">
            <v>Britské Panenské ostrovy</v>
          </cell>
        </row>
        <row r="38">
          <cell r="K38" t="str">
            <v>Stát Brunej Darussalam</v>
          </cell>
        </row>
        <row r="39">
          <cell r="K39" t="str">
            <v>Bulharská republika</v>
          </cell>
        </row>
        <row r="40">
          <cell r="K40" t="str">
            <v>Burkina Faso</v>
          </cell>
        </row>
        <row r="41">
          <cell r="K41" t="str">
            <v>Burundská republika</v>
          </cell>
        </row>
        <row r="42">
          <cell r="K42" t="str">
            <v>Cookovy ostrovy</v>
          </cell>
        </row>
        <row r="43">
          <cell r="K43" t="str">
            <v>Curaçao</v>
          </cell>
        </row>
        <row r="44">
          <cell r="K44" t="str">
            <v>Čadská republika</v>
          </cell>
        </row>
        <row r="45">
          <cell r="K45" t="str">
            <v>Černá Hora</v>
          </cell>
        </row>
        <row r="46">
          <cell r="K46" t="str">
            <v>Česká republika</v>
          </cell>
        </row>
        <row r="47">
          <cell r="K47" t="str">
            <v>Čínská lidová republika</v>
          </cell>
        </row>
        <row r="48">
          <cell r="K48" t="str">
            <v>Dánské království</v>
          </cell>
        </row>
        <row r="49">
          <cell r="K49" t="str">
            <v>Demokratická republika Kongo</v>
          </cell>
        </row>
        <row r="50">
          <cell r="K50" t="str">
            <v>Dominické společenství</v>
          </cell>
        </row>
        <row r="51">
          <cell r="K51" t="str">
            <v>Dominikánská republika</v>
          </cell>
        </row>
        <row r="52">
          <cell r="K52" t="str">
            <v>Džibutská republika</v>
          </cell>
        </row>
        <row r="53">
          <cell r="K53" t="str">
            <v>Egyptská arabská republika</v>
          </cell>
        </row>
        <row r="54">
          <cell r="K54" t="str">
            <v>Ekvádorská republika</v>
          </cell>
        </row>
        <row r="55">
          <cell r="K55" t="str">
            <v>Stát Eritrea</v>
          </cell>
        </row>
        <row r="56">
          <cell r="K56" t="str">
            <v>Estonská republika</v>
          </cell>
        </row>
        <row r="57">
          <cell r="K57" t="str">
            <v>Etiopská federativní demokratická republika</v>
          </cell>
        </row>
        <row r="58">
          <cell r="K58" t="str">
            <v>Faerské ostrovy</v>
          </cell>
        </row>
        <row r="59">
          <cell r="K59" t="str">
            <v>Falklandské ostrovy</v>
          </cell>
        </row>
        <row r="60">
          <cell r="K60" t="str">
            <v>Fidžijská republika</v>
          </cell>
        </row>
        <row r="61">
          <cell r="K61" t="str">
            <v>Filipínská republika</v>
          </cell>
        </row>
        <row r="62">
          <cell r="K62" t="str">
            <v>Finská republika</v>
          </cell>
        </row>
        <row r="63">
          <cell r="K63" t="str">
            <v>Francouzská republika</v>
          </cell>
        </row>
        <row r="64">
          <cell r="K64" t="str">
            <v>Region Francouzská Guyana</v>
          </cell>
        </row>
        <row r="65">
          <cell r="K65" t="str">
            <v>Teritorium Francouzská jižní a antarktická území</v>
          </cell>
        </row>
        <row r="66">
          <cell r="K66" t="str">
            <v>Francouzská Polynésie</v>
          </cell>
        </row>
        <row r="67">
          <cell r="K67" t="str">
            <v>Gabonská republika</v>
          </cell>
        </row>
        <row r="68">
          <cell r="K68" t="str">
            <v>Gambijská republika</v>
          </cell>
        </row>
        <row r="69">
          <cell r="K69" t="str">
            <v>Ghanská republika</v>
          </cell>
        </row>
        <row r="70">
          <cell r="K70" t="str">
            <v>Gibraltar</v>
          </cell>
        </row>
        <row r="71">
          <cell r="K71" t="str">
            <v>Grenadský stát</v>
          </cell>
        </row>
        <row r="72">
          <cell r="K72" t="str">
            <v>Grónsko</v>
          </cell>
        </row>
        <row r="73">
          <cell r="K73" t="str">
            <v>Gruzie</v>
          </cell>
        </row>
        <row r="74">
          <cell r="K74" t="str">
            <v>Region Guadeloupe</v>
          </cell>
        </row>
        <row r="75">
          <cell r="K75" t="str">
            <v>Teritorium Guam</v>
          </cell>
        </row>
        <row r="76">
          <cell r="K76" t="str">
            <v>Guatemalská republika</v>
          </cell>
        </row>
        <row r="77">
          <cell r="K77" t="str">
            <v>Bailiwick Guernsey</v>
          </cell>
        </row>
        <row r="78">
          <cell r="K78" t="str">
            <v>Guinejská republika</v>
          </cell>
        </row>
        <row r="79">
          <cell r="K79" t="str">
            <v>Republika Guinea-Bissau</v>
          </cell>
        </row>
        <row r="80">
          <cell r="K80" t="str">
            <v>Guyanská kooperativní republika</v>
          </cell>
        </row>
        <row r="81">
          <cell r="K81" t="str">
            <v>Republika Haiti</v>
          </cell>
        </row>
        <row r="82">
          <cell r="K82" t="str">
            <v>Heardův ostrov a MacDonaldovy ostrovy</v>
          </cell>
        </row>
        <row r="83">
          <cell r="K83" t="str">
            <v>Honduraská republika</v>
          </cell>
        </row>
        <row r="84">
          <cell r="K84" t="str">
            <v>Zvláštní administrativní oblast Čínské lidové republiky Hongkong</v>
          </cell>
        </row>
        <row r="85">
          <cell r="K85" t="str">
            <v>Chilská republika</v>
          </cell>
        </row>
        <row r="86">
          <cell r="K86" t="str">
            <v>Chorvatská republika</v>
          </cell>
        </row>
        <row r="87">
          <cell r="K87" t="str">
            <v>Indická republika</v>
          </cell>
        </row>
        <row r="88">
          <cell r="K88" t="str">
            <v>Indonéská republika</v>
          </cell>
        </row>
        <row r="89">
          <cell r="K89" t="str">
            <v>Irácká republika</v>
          </cell>
        </row>
        <row r="90">
          <cell r="K90" t="str">
            <v>Íránská islámská republika</v>
          </cell>
        </row>
        <row r="91">
          <cell r="K91" t="str">
            <v>Irsko</v>
          </cell>
        </row>
        <row r="92">
          <cell r="K92" t="str">
            <v>Islandská republika</v>
          </cell>
        </row>
        <row r="93">
          <cell r="K93" t="str">
            <v>Italská republika</v>
          </cell>
        </row>
        <row r="94">
          <cell r="K94" t="str">
            <v>Stát Izrael</v>
          </cell>
        </row>
        <row r="95">
          <cell r="K95" t="str">
            <v>Jamajka</v>
          </cell>
        </row>
        <row r="96">
          <cell r="K96" t="str">
            <v>Japonsko</v>
          </cell>
        </row>
        <row r="97">
          <cell r="K97" t="str">
            <v>Jemenská republika</v>
          </cell>
        </row>
        <row r="98">
          <cell r="K98" t="str">
            <v>Bailiwick Jersey</v>
          </cell>
        </row>
        <row r="99">
          <cell r="K99" t="str">
            <v>Jihoafrická republika</v>
          </cell>
        </row>
        <row r="100">
          <cell r="K100" t="str">
            <v>Jižní Georgie a Jižní Sandwichovy ostrovy</v>
          </cell>
        </row>
        <row r="101">
          <cell r="K101" t="str">
            <v>Jihosúdánská republika</v>
          </cell>
        </row>
        <row r="102">
          <cell r="K102" t="str">
            <v>Jordánské hášimovské království</v>
          </cell>
        </row>
        <row r="103">
          <cell r="K103" t="str">
            <v>Kajmanské ostrovy</v>
          </cell>
        </row>
        <row r="104">
          <cell r="K104" t="str">
            <v>Kambodžské království</v>
          </cell>
        </row>
        <row r="105">
          <cell r="K105" t="str">
            <v>Kamerunská republika</v>
          </cell>
        </row>
        <row r="106">
          <cell r="K106" t="str">
            <v>Kanada</v>
          </cell>
        </row>
        <row r="107">
          <cell r="K107" t="str">
            <v>Kapverdská republika</v>
          </cell>
        </row>
        <row r="108">
          <cell r="K108" t="str">
            <v>Stát Katar</v>
          </cell>
        </row>
        <row r="109">
          <cell r="K109" t="str">
            <v>Republika Kazachstán</v>
          </cell>
        </row>
        <row r="110">
          <cell r="K110" t="str">
            <v>Keňská republika</v>
          </cell>
        </row>
        <row r="111">
          <cell r="K111" t="str">
            <v>Republika Kiribati</v>
          </cell>
        </row>
        <row r="112">
          <cell r="K112" t="str">
            <v>Území Kokosové (Keelingovy) ostrovy</v>
          </cell>
        </row>
        <row r="113">
          <cell r="K113" t="str">
            <v>Kolumbijská republika</v>
          </cell>
        </row>
        <row r="114">
          <cell r="K114" t="str">
            <v>Komorský svaz</v>
          </cell>
        </row>
        <row r="115">
          <cell r="K115" t="str">
            <v>Konžská republika</v>
          </cell>
        </row>
        <row r="116">
          <cell r="K116" t="str">
            <v>Korejská lidově demokratická republika</v>
          </cell>
        </row>
        <row r="117">
          <cell r="K117" t="str">
            <v>Korejská republika</v>
          </cell>
        </row>
        <row r="118">
          <cell r="K118" t="str">
            <v>Kosovská republika</v>
          </cell>
        </row>
        <row r="119">
          <cell r="K119" t="str">
            <v>Kostarická republika</v>
          </cell>
        </row>
        <row r="120">
          <cell r="K120" t="str">
            <v>Kubánská republika</v>
          </cell>
        </row>
        <row r="121">
          <cell r="K121" t="str">
            <v>Kuvajtský stát</v>
          </cell>
        </row>
        <row r="122">
          <cell r="K122" t="str">
            <v>Kyperská republika</v>
          </cell>
        </row>
        <row r="123">
          <cell r="K123" t="str">
            <v>Kyrgyzská republika</v>
          </cell>
        </row>
        <row r="124">
          <cell r="K124" t="str">
            <v>Laoská lidově demokratická republika</v>
          </cell>
        </row>
        <row r="125">
          <cell r="K125" t="str">
            <v>Lesothské království</v>
          </cell>
        </row>
        <row r="126">
          <cell r="K126" t="str">
            <v>Libanonská republika</v>
          </cell>
        </row>
        <row r="127">
          <cell r="K127" t="str">
            <v>Liberijská republika</v>
          </cell>
        </row>
        <row r="128">
          <cell r="K128" t="str">
            <v>Libyjský stát</v>
          </cell>
        </row>
        <row r="129">
          <cell r="K129" t="str">
            <v>Lichtenštejnské knížectví</v>
          </cell>
        </row>
        <row r="130">
          <cell r="K130" t="str">
            <v>Litevská republika</v>
          </cell>
        </row>
        <row r="131">
          <cell r="K131" t="str">
            <v>Lotyšská republika</v>
          </cell>
        </row>
        <row r="132">
          <cell r="K132" t="str">
            <v>Lucemburské velkovévodství</v>
          </cell>
        </row>
        <row r="133">
          <cell r="K133" t="str">
            <v>Zvláštní administrativní oblast Čínské lidové republiky Macao</v>
          </cell>
        </row>
        <row r="134">
          <cell r="K134" t="str">
            <v>Madagaskarská republika</v>
          </cell>
        </row>
        <row r="135">
          <cell r="K135" t="str">
            <v>Maďarsko</v>
          </cell>
        </row>
        <row r="136">
          <cell r="K136" t="str">
            <v>Bývalá jugoslávská republika Makedonie</v>
          </cell>
        </row>
        <row r="137">
          <cell r="K137" t="str">
            <v>Malajsie</v>
          </cell>
        </row>
        <row r="138">
          <cell r="K138" t="str">
            <v>Malawiská republika</v>
          </cell>
        </row>
        <row r="139">
          <cell r="K139" t="str">
            <v>Maledivská republika</v>
          </cell>
        </row>
        <row r="140">
          <cell r="K140" t="str">
            <v>Republika Mali</v>
          </cell>
        </row>
        <row r="141">
          <cell r="K141" t="str">
            <v>Maltská republika</v>
          </cell>
        </row>
        <row r="142">
          <cell r="K142" t="str">
            <v>Ostrov Man</v>
          </cell>
        </row>
        <row r="143">
          <cell r="K143" t="str">
            <v>Marocké království</v>
          </cell>
        </row>
        <row r="144">
          <cell r="K144" t="str">
            <v>Republika Marshallovy ostrovy</v>
          </cell>
        </row>
        <row r="145">
          <cell r="K145" t="str">
            <v>Region Martinik</v>
          </cell>
        </row>
        <row r="146">
          <cell r="K146" t="str">
            <v>Mauricijská republika</v>
          </cell>
        </row>
        <row r="147">
          <cell r="K147" t="str">
            <v>Mauritánská islámská republika</v>
          </cell>
        </row>
        <row r="148">
          <cell r="K148" t="str">
            <v>Departementní společenství Mayotte</v>
          </cell>
        </row>
        <row r="149">
          <cell r="K149" t="str">
            <v>Menší odlehlé ostrovy USA</v>
          </cell>
        </row>
        <row r="150">
          <cell r="K150" t="str">
            <v>Spojené státy mexické</v>
          </cell>
        </row>
        <row r="151">
          <cell r="K151" t="str">
            <v>Federativní státy Mikronésie</v>
          </cell>
        </row>
        <row r="152">
          <cell r="K152" t="str">
            <v>Moldavská republika</v>
          </cell>
        </row>
        <row r="153">
          <cell r="K153" t="str">
            <v>Monacké knížectví</v>
          </cell>
        </row>
        <row r="154">
          <cell r="K154" t="str">
            <v>Mongolsko</v>
          </cell>
        </row>
        <row r="155">
          <cell r="K155" t="str">
            <v>Montserrat</v>
          </cell>
        </row>
        <row r="156">
          <cell r="K156" t="str">
            <v>Mosambická republika</v>
          </cell>
        </row>
        <row r="157">
          <cell r="K157" t="str">
            <v>Republika Myanmarský svaz</v>
          </cell>
        </row>
        <row r="158">
          <cell r="K158" t="str">
            <v>Namibijská republika</v>
          </cell>
        </row>
        <row r="159">
          <cell r="K159" t="str">
            <v>Republika Nauru</v>
          </cell>
        </row>
        <row r="160">
          <cell r="K160" t="str">
            <v>Spolková republika Německo</v>
          </cell>
        </row>
        <row r="161">
          <cell r="K161" t="str">
            <v>Nepálská federativní demokratická republika</v>
          </cell>
        </row>
        <row r="162">
          <cell r="K162" t="str">
            <v>Nigerská republika</v>
          </cell>
        </row>
        <row r="163">
          <cell r="K163" t="str">
            <v>Nigerijská federativní republika</v>
          </cell>
        </row>
        <row r="164">
          <cell r="K164" t="str">
            <v>Nikaragujská republika</v>
          </cell>
        </row>
        <row r="165">
          <cell r="K165" t="str">
            <v>Niue</v>
          </cell>
        </row>
        <row r="166">
          <cell r="K166" t="str">
            <v>Nizozemsko</v>
          </cell>
        </row>
        <row r="167">
          <cell r="K167" t="str">
            <v>Území Norfolk</v>
          </cell>
        </row>
        <row r="168">
          <cell r="K168" t="str">
            <v>Norské království</v>
          </cell>
        </row>
        <row r="169">
          <cell r="K169" t="str">
            <v>Nová Kaledonie</v>
          </cell>
        </row>
        <row r="170">
          <cell r="K170" t="str">
            <v>Nový Zéland</v>
          </cell>
        </row>
        <row r="171">
          <cell r="K171" t="str">
            <v>Sultanát Omán</v>
          </cell>
        </row>
        <row r="172">
          <cell r="K172" t="str">
            <v>Pákistánská islámská republika</v>
          </cell>
        </row>
        <row r="173">
          <cell r="K173" t="str">
            <v>Republika Palau</v>
          </cell>
        </row>
        <row r="174">
          <cell r="K174" t="str">
            <v>Palestinská autonomní území</v>
          </cell>
        </row>
        <row r="175">
          <cell r="K175" t="str">
            <v>Panamská republika</v>
          </cell>
        </row>
        <row r="176">
          <cell r="K176" t="str">
            <v>Nezávislý stát Papua Nová Guinea</v>
          </cell>
        </row>
        <row r="177">
          <cell r="K177" t="str">
            <v>Paraguayská republika</v>
          </cell>
        </row>
        <row r="178">
          <cell r="K178" t="str">
            <v>Peruánská republika</v>
          </cell>
        </row>
        <row r="179">
          <cell r="K179" t="str">
            <v>Pitcairnovy ostrovy</v>
          </cell>
        </row>
        <row r="180">
          <cell r="K180" t="str">
            <v>Republika Pobřeží slonoviny</v>
          </cell>
        </row>
        <row r="181">
          <cell r="K181" t="str">
            <v>Polská republika</v>
          </cell>
        </row>
        <row r="182">
          <cell r="K182" t="str">
            <v>Portorické společenství</v>
          </cell>
        </row>
        <row r="183">
          <cell r="K183" t="str">
            <v>Portugalská republika</v>
          </cell>
        </row>
        <row r="184">
          <cell r="K184" t="str">
            <v>Rakouská republika</v>
          </cell>
        </row>
        <row r="185">
          <cell r="K185" t="str">
            <v>Region Réunion</v>
          </cell>
        </row>
        <row r="186">
          <cell r="K186" t="str">
            <v>Republika Rovníková Guinea</v>
          </cell>
        </row>
        <row r="187">
          <cell r="K187" t="str">
            <v>Rumunsko</v>
          </cell>
        </row>
        <row r="188">
          <cell r="K188" t="str">
            <v>Ruská federace</v>
          </cell>
        </row>
        <row r="189">
          <cell r="K189" t="str">
            <v>Rwandská republika</v>
          </cell>
        </row>
        <row r="190">
          <cell r="K190" t="str">
            <v>Řecká republika</v>
          </cell>
        </row>
        <row r="191">
          <cell r="K191" t="str">
            <v>Územní společenství Saint Pierre a Miquelon</v>
          </cell>
        </row>
        <row r="192">
          <cell r="K192" t="str">
            <v>Salvadorská republika</v>
          </cell>
        </row>
        <row r="193">
          <cell r="K193" t="str">
            <v>Nezávislý stát Samoa</v>
          </cell>
        </row>
        <row r="194">
          <cell r="K194" t="str">
            <v>Republika San Marino</v>
          </cell>
        </row>
        <row r="195">
          <cell r="K195" t="str">
            <v>Království Saúdská Arábie</v>
          </cell>
        </row>
        <row r="196">
          <cell r="K196" t="str">
            <v>Senegalská republika</v>
          </cell>
        </row>
        <row r="197">
          <cell r="K197" t="str">
            <v>Společenství Severní Mariany</v>
          </cell>
        </row>
        <row r="198">
          <cell r="K198" t="str">
            <v>Seychelská republika</v>
          </cell>
        </row>
        <row r="199">
          <cell r="K199" t="str">
            <v>Republika Sierra Leone</v>
          </cell>
        </row>
        <row r="200">
          <cell r="K200" t="str">
            <v>Singapurská republika</v>
          </cell>
        </row>
        <row r="201">
          <cell r="K201" t="str">
            <v>Slovenská republika</v>
          </cell>
        </row>
        <row r="202">
          <cell r="K202" t="str">
            <v>Slovinská republika</v>
          </cell>
        </row>
        <row r="203">
          <cell r="K203" t="str">
            <v>Somálská federativní republika</v>
          </cell>
        </row>
        <row r="204">
          <cell r="K204" t="str">
            <v>Stát Spojené arabské emiráty</v>
          </cell>
        </row>
        <row r="205">
          <cell r="K205" t="str">
            <v>Spojené státy americké</v>
          </cell>
        </row>
        <row r="206">
          <cell r="K206" t="str">
            <v>Srbská republika</v>
          </cell>
        </row>
        <row r="207">
          <cell r="K207" t="str">
            <v>Středoafrická republika</v>
          </cell>
        </row>
        <row r="208">
          <cell r="K208" t="str">
            <v>Súdánská republika</v>
          </cell>
        </row>
        <row r="209">
          <cell r="K209" t="str">
            <v>Surinamská republika</v>
          </cell>
        </row>
        <row r="210">
          <cell r="K210" t="str">
            <v>Svatá Helena, Ascension a Tristan da Cunha</v>
          </cell>
        </row>
        <row r="211">
          <cell r="K211" t="str">
            <v>Svatá Lucie</v>
          </cell>
        </row>
        <row r="212">
          <cell r="K212" t="str">
            <v>Společenství Svatý Bartoloměj</v>
          </cell>
        </row>
        <row r="213">
          <cell r="K213" t="str">
            <v>Federace Svatý Kryštof a Nevis</v>
          </cell>
        </row>
        <row r="214">
          <cell r="K214" t="str">
            <v>Společenství Svatý Martin</v>
          </cell>
        </row>
        <row r="215">
          <cell r="K215" t="str">
            <v>Svatý Martin (NL)</v>
          </cell>
        </row>
        <row r="216">
          <cell r="K216" t="str">
            <v>Demokratická republika Svatý Tomáš a Princův ostrov</v>
          </cell>
        </row>
        <row r="217">
          <cell r="K217" t="str">
            <v>Svatý Vincenc a Grenadiny</v>
          </cell>
        </row>
        <row r="218">
          <cell r="K218" t="str">
            <v>Svazijské království</v>
          </cell>
        </row>
        <row r="219">
          <cell r="K219" t="str">
            <v>Syrská arabská republika</v>
          </cell>
        </row>
        <row r="220">
          <cell r="K220" t="str">
            <v>Šalomounovy ostrovy</v>
          </cell>
        </row>
        <row r="221">
          <cell r="K221" t="str">
            <v>Španělské království</v>
          </cell>
        </row>
        <row r="222">
          <cell r="K222" t="str">
            <v>Špicberky a Jan Mayen</v>
          </cell>
        </row>
        <row r="223">
          <cell r="K223" t="str">
            <v>Šrílanská demokratická socialistická republika</v>
          </cell>
        </row>
        <row r="224">
          <cell r="K224" t="str">
            <v>Švédské království</v>
          </cell>
        </row>
        <row r="225">
          <cell r="K225" t="str">
            <v>Švýcarská konfederace</v>
          </cell>
        </row>
        <row r="226">
          <cell r="K226" t="str">
            <v>Republika Tádžikistán</v>
          </cell>
        </row>
        <row r="227">
          <cell r="K227" t="str">
            <v>Tanzanská sjednocená republika</v>
          </cell>
        </row>
        <row r="228">
          <cell r="K228" t="str">
            <v>Thajské království</v>
          </cell>
        </row>
        <row r="229">
          <cell r="K229" t="str">
            <v>Čínská republika (Tchaj-wan)</v>
          </cell>
        </row>
        <row r="230">
          <cell r="K230" t="str">
            <v>Tožská republika</v>
          </cell>
        </row>
        <row r="231">
          <cell r="K231" t="str">
            <v>Tokelau</v>
          </cell>
        </row>
        <row r="232">
          <cell r="K232" t="str">
            <v>Království Tonga</v>
          </cell>
        </row>
        <row r="233">
          <cell r="K233" t="str">
            <v>Republika Trinidad a Tobago</v>
          </cell>
        </row>
        <row r="234">
          <cell r="K234" t="str">
            <v>Tuniská republika</v>
          </cell>
        </row>
        <row r="235">
          <cell r="K235" t="str">
            <v>Turecká republika</v>
          </cell>
        </row>
        <row r="236">
          <cell r="K236" t="str">
            <v>Turkmenistán</v>
          </cell>
        </row>
        <row r="237">
          <cell r="K237" t="str">
            <v>Ostrovy Turks a Caicos</v>
          </cell>
        </row>
        <row r="238">
          <cell r="K238" t="str">
            <v>Tuvalu</v>
          </cell>
        </row>
        <row r="239">
          <cell r="K239" t="str">
            <v>Ugandská republika</v>
          </cell>
        </row>
        <row r="240">
          <cell r="K240" t="str">
            <v>Ukrajina</v>
          </cell>
        </row>
        <row r="241">
          <cell r="K241" t="str">
            <v>Uruguayská východní republika</v>
          </cell>
        </row>
        <row r="242">
          <cell r="K242" t="str">
            <v>Republika Uzbekistán</v>
          </cell>
        </row>
        <row r="243">
          <cell r="K243" t="str">
            <v>Území Vánoční ostrov</v>
          </cell>
        </row>
        <row r="244">
          <cell r="K244" t="str">
            <v>Republika Vanuatu</v>
          </cell>
        </row>
        <row r="245">
          <cell r="K245" t="str">
            <v>Vatikánský městský stát</v>
          </cell>
        </row>
        <row r="246">
          <cell r="K246" t="str">
            <v>Spojené království Velké Británie a Severního Irska</v>
          </cell>
        </row>
        <row r="247">
          <cell r="K247" t="str">
            <v>Bolívarovská republika Venezuela</v>
          </cell>
        </row>
        <row r="248">
          <cell r="K248" t="str">
            <v>Vietnamská socialistická republika</v>
          </cell>
        </row>
        <row r="249">
          <cell r="K249" t="str">
            <v>Demokratická republika Východní Timor</v>
          </cell>
        </row>
        <row r="250">
          <cell r="K250" t="str">
            <v>Teritorium Wallisovy ostrovy a Futuna</v>
          </cell>
        </row>
        <row r="251">
          <cell r="K251" t="str">
            <v>Zambijská republika</v>
          </cell>
        </row>
        <row r="252">
          <cell r="K252" t="str">
            <v>Saharská arabská demokratická republika</v>
          </cell>
        </row>
        <row r="253">
          <cell r="K253" t="str">
            <v>Zimbabwská republika</v>
          </cell>
        </row>
      </sheetData>
      <sheetData sheetId="7">
        <row r="3">
          <cell r="B3" t="str">
            <v>HLAVNÍ MĚSTO PRAHA</v>
          </cell>
          <cell r="H3" t="str">
            <v>PRAHA 1</v>
          </cell>
        </row>
        <row r="4">
          <cell r="B4" t="str">
            <v>STŘEDOČESKÝ KRAJ</v>
          </cell>
          <cell r="H4" t="str">
            <v>PRAHA 2</v>
          </cell>
        </row>
        <row r="5">
          <cell r="B5" t="str">
            <v>JIHOČESKÝ KRAJ</v>
          </cell>
          <cell r="H5" t="str">
            <v>PRAHA 3</v>
          </cell>
        </row>
        <row r="6">
          <cell r="B6" t="str">
            <v>PLZEŇSKÝ KRAJ</v>
          </cell>
          <cell r="H6" t="str">
            <v>PRAHA 4</v>
          </cell>
        </row>
        <row r="7">
          <cell r="B7" t="str">
            <v>KARLOVARSKÝ KRAJ</v>
          </cell>
          <cell r="H7" t="str">
            <v>PRAHA 5</v>
          </cell>
        </row>
        <row r="8">
          <cell r="B8" t="str">
            <v>ÚSTECKÝ KRAJ</v>
          </cell>
          <cell r="H8" t="str">
            <v>PRAHA 6</v>
          </cell>
        </row>
        <row r="9">
          <cell r="B9" t="str">
            <v>LIBERECKÝ KRAJ</v>
          </cell>
          <cell r="H9" t="str">
            <v>PRAHA 7</v>
          </cell>
        </row>
        <row r="10">
          <cell r="B10" t="str">
            <v>KRÁLOVÉHRADEC. KR.</v>
          </cell>
          <cell r="H10" t="str">
            <v>PRAHA 8</v>
          </cell>
        </row>
        <row r="11">
          <cell r="B11" t="str">
            <v>PARDUBICKÝ KRAJ</v>
          </cell>
          <cell r="H11" t="str">
            <v>PRAHA 9</v>
          </cell>
        </row>
        <row r="12">
          <cell r="B12" t="str">
            <v>KRAJ VYSOČINA</v>
          </cell>
          <cell r="H12" t="str">
            <v>PRAHA 10</v>
          </cell>
        </row>
        <row r="13">
          <cell r="B13" t="str">
            <v>JIHOMORAVSKÝ KRAJ</v>
          </cell>
          <cell r="H13" t="str">
            <v>PRAHA-JIŽNÍ MĚSTO</v>
          </cell>
        </row>
        <row r="14">
          <cell r="B14" t="str">
            <v>OLOMOUCKÝ KRAJ</v>
          </cell>
          <cell r="H14" t="str">
            <v>PRAHA-MODŘANY</v>
          </cell>
        </row>
        <row r="15">
          <cell r="B15" t="str">
            <v>MORAVSKOSLEZS. KR.</v>
          </cell>
          <cell r="H15" t="str">
            <v>PRAHA - VÝCHOD</v>
          </cell>
        </row>
        <row r="16">
          <cell r="B16" t="str">
            <v>ZLÍNSKÝ KRAJ</v>
          </cell>
          <cell r="H16" t="str">
            <v>PRAHA ZÁPAD</v>
          </cell>
        </row>
        <row r="17">
          <cell r="B17" t="str">
            <v>SPECIALIZOVANÝ</v>
          </cell>
          <cell r="H17" t="str">
            <v>BENEŠOV</v>
          </cell>
        </row>
        <row r="18">
          <cell r="H18" t="str">
            <v>BEROUN</v>
          </cell>
        </row>
        <row r="19">
          <cell r="H19" t="str">
            <v>BRANDÝS N.L. - ST.BOL.</v>
          </cell>
        </row>
        <row r="20">
          <cell r="H20" t="str">
            <v>ČÁSLAV</v>
          </cell>
        </row>
        <row r="21">
          <cell r="H21" t="str">
            <v>ČESKÝ BROD</v>
          </cell>
        </row>
        <row r="22">
          <cell r="H22" t="str">
            <v>DOBŘÍŠ</v>
          </cell>
        </row>
        <row r="23">
          <cell r="H23" t="str">
            <v>HOŘOVICE</v>
          </cell>
        </row>
        <row r="24">
          <cell r="H24" t="str">
            <v>KLADNO</v>
          </cell>
        </row>
        <row r="25">
          <cell r="H25" t="str">
            <v>KOLÍN</v>
          </cell>
        </row>
        <row r="26">
          <cell r="H26" t="str">
            <v>KRALUPY NAD VLTAVOU</v>
          </cell>
        </row>
        <row r="27">
          <cell r="H27" t="str">
            <v>KUTNÁ HORA</v>
          </cell>
        </row>
        <row r="28">
          <cell r="H28" t="str">
            <v>MĚLNÍK</v>
          </cell>
        </row>
        <row r="29">
          <cell r="H29" t="str">
            <v>MLADÁ BOLESLAV</v>
          </cell>
        </row>
        <row r="30">
          <cell r="H30" t="str">
            <v>MNICHOVO HRADIŠTĚ</v>
          </cell>
        </row>
        <row r="31">
          <cell r="H31" t="str">
            <v>NERATOVICE</v>
          </cell>
        </row>
        <row r="32">
          <cell r="H32" t="str">
            <v>NYMBURK</v>
          </cell>
        </row>
        <row r="33">
          <cell r="H33" t="str">
            <v>PODĚBRADY</v>
          </cell>
        </row>
        <row r="34">
          <cell r="H34" t="str">
            <v>PŘÍBRAM</v>
          </cell>
        </row>
        <row r="35">
          <cell r="H35" t="str">
            <v>RAKOVNÍK</v>
          </cell>
        </row>
        <row r="36">
          <cell r="H36" t="str">
            <v>ŘÍČANY</v>
          </cell>
        </row>
        <row r="37">
          <cell r="H37" t="str">
            <v>SEDLČANY</v>
          </cell>
        </row>
        <row r="38">
          <cell r="H38" t="str">
            <v>SLANÝ</v>
          </cell>
        </row>
        <row r="39">
          <cell r="H39" t="str">
            <v>VLAŠIM</v>
          </cell>
        </row>
        <row r="40">
          <cell r="H40" t="str">
            <v>VOTICE</v>
          </cell>
        </row>
        <row r="41">
          <cell r="H41" t="str">
            <v>ČESKÉ BUDĚJOVICE</v>
          </cell>
        </row>
        <row r="42">
          <cell r="H42" t="str">
            <v>BLATNÁ</v>
          </cell>
        </row>
        <row r="43">
          <cell r="H43" t="str">
            <v>ČESKÝ KRUMLOV</v>
          </cell>
        </row>
        <row r="44">
          <cell r="H44" t="str">
            <v>DAČICE</v>
          </cell>
        </row>
        <row r="45">
          <cell r="H45" t="str">
            <v>JINDŘICHŮV HRADEC</v>
          </cell>
        </row>
        <row r="46">
          <cell r="H46" t="str">
            <v>KAPLICE</v>
          </cell>
        </row>
        <row r="47">
          <cell r="H47" t="str">
            <v>MILEVSKO</v>
          </cell>
        </row>
        <row r="48">
          <cell r="H48" t="str">
            <v>PÍSEK</v>
          </cell>
        </row>
        <row r="49">
          <cell r="H49" t="str">
            <v>PRACHATICE</v>
          </cell>
        </row>
        <row r="50">
          <cell r="H50" t="str">
            <v>SOBĚSLAV</v>
          </cell>
        </row>
        <row r="51">
          <cell r="H51" t="str">
            <v>STRAKONICE</v>
          </cell>
        </row>
        <row r="52">
          <cell r="H52" t="str">
            <v>TÁBOR</v>
          </cell>
        </row>
        <row r="53">
          <cell r="H53" t="str">
            <v>TRHOVÉ SVINY</v>
          </cell>
        </row>
        <row r="54">
          <cell r="H54" t="str">
            <v>TŘEBOŇ</v>
          </cell>
        </row>
        <row r="55">
          <cell r="H55" t="str">
            <v>TÝN NAD VLTAVOU</v>
          </cell>
        </row>
        <row r="56">
          <cell r="H56" t="str">
            <v>VIMPERK</v>
          </cell>
        </row>
        <row r="57">
          <cell r="H57" t="str">
            <v>VODŇANY</v>
          </cell>
        </row>
        <row r="58">
          <cell r="H58" t="str">
            <v>PLZEŇ</v>
          </cell>
        </row>
        <row r="59">
          <cell r="H59" t="str">
            <v>PLZEŇ-SEVER</v>
          </cell>
        </row>
        <row r="60">
          <cell r="H60" t="str">
            <v>PLZEŇ-JIH</v>
          </cell>
        </row>
        <row r="61">
          <cell r="H61" t="str">
            <v>BLOVICE</v>
          </cell>
        </row>
        <row r="62">
          <cell r="H62" t="str">
            <v>DOMAŽLICE</v>
          </cell>
        </row>
        <row r="63">
          <cell r="H63" t="str">
            <v>HORAŽĎOVICE</v>
          </cell>
        </row>
        <row r="64">
          <cell r="H64" t="str">
            <v>HORŠOVSKÝ TÝN</v>
          </cell>
        </row>
        <row r="65">
          <cell r="H65" t="str">
            <v>KLATOVY</v>
          </cell>
        </row>
        <row r="66">
          <cell r="H66" t="str">
            <v>KRALOVICE</v>
          </cell>
        </row>
        <row r="67">
          <cell r="H67" t="str">
            <v>NEPOMUK</v>
          </cell>
        </row>
        <row r="68">
          <cell r="H68" t="str">
            <v>PŘEŠTICE</v>
          </cell>
        </row>
        <row r="69">
          <cell r="H69" t="str">
            <v>ROKYCANY</v>
          </cell>
        </row>
        <row r="70">
          <cell r="H70" t="str">
            <v>TACHOV</v>
          </cell>
        </row>
        <row r="71">
          <cell r="H71" t="str">
            <v>STŘÍBRO</v>
          </cell>
        </row>
        <row r="72">
          <cell r="H72" t="str">
            <v>SUŠICE</v>
          </cell>
        </row>
        <row r="73">
          <cell r="H73" t="str">
            <v>KARLOVY VARY</v>
          </cell>
        </row>
        <row r="74">
          <cell r="H74" t="str">
            <v>AŠ</v>
          </cell>
        </row>
        <row r="75">
          <cell r="H75" t="str">
            <v>CHEB</v>
          </cell>
        </row>
        <row r="76">
          <cell r="H76" t="str">
            <v>KRASLICE</v>
          </cell>
        </row>
        <row r="77">
          <cell r="H77" t="str">
            <v>MARIÁNSKÉ LÁZNĚ</v>
          </cell>
        </row>
        <row r="78">
          <cell r="H78" t="str">
            <v>OSTROV NAD OHŘÍ</v>
          </cell>
        </row>
        <row r="79">
          <cell r="H79" t="str">
            <v>SOKOLOV</v>
          </cell>
        </row>
        <row r="80">
          <cell r="H80" t="str">
            <v>ÚSTÍ NAD LABEM</v>
          </cell>
        </row>
        <row r="81">
          <cell r="H81" t="str">
            <v>BÍLINA</v>
          </cell>
        </row>
        <row r="82">
          <cell r="H82" t="str">
            <v>DĚČÍN</v>
          </cell>
        </row>
        <row r="83">
          <cell r="H83" t="str">
            <v>CHOMUTOV</v>
          </cell>
        </row>
        <row r="84">
          <cell r="H84" t="str">
            <v>KADAŇ</v>
          </cell>
        </row>
        <row r="85">
          <cell r="H85" t="str">
            <v>LIBOCHOVICE</v>
          </cell>
        </row>
        <row r="86">
          <cell r="H86" t="str">
            <v>LITOMĚŘICE</v>
          </cell>
        </row>
        <row r="87">
          <cell r="H87" t="str">
            <v>LITVÍNOV</v>
          </cell>
        </row>
        <row r="88">
          <cell r="H88" t="str">
            <v>LOUNY</v>
          </cell>
        </row>
        <row r="89">
          <cell r="H89" t="str">
            <v>MOST</v>
          </cell>
        </row>
        <row r="90">
          <cell r="H90" t="str">
            <v>PODBOŘANY</v>
          </cell>
        </row>
        <row r="91">
          <cell r="H91" t="str">
            <v>ROUDNICE NAD LABEM</v>
          </cell>
        </row>
        <row r="92">
          <cell r="H92" t="str">
            <v>RUMBURK</v>
          </cell>
        </row>
        <row r="93">
          <cell r="H93" t="str">
            <v>TEPLICE</v>
          </cell>
        </row>
        <row r="94">
          <cell r="H94" t="str">
            <v>ŽATEC</v>
          </cell>
        </row>
        <row r="95">
          <cell r="H95" t="str">
            <v>LIBEREC</v>
          </cell>
        </row>
        <row r="96">
          <cell r="H96" t="str">
            <v>ČESKÁ LÍPA</v>
          </cell>
        </row>
        <row r="97">
          <cell r="H97" t="str">
            <v>FRÝDLANT</v>
          </cell>
        </row>
        <row r="98">
          <cell r="H98" t="str">
            <v>JABLONEC NAD NISOU</v>
          </cell>
        </row>
        <row r="99">
          <cell r="H99" t="str">
            <v>JILEMNICE</v>
          </cell>
        </row>
        <row r="100">
          <cell r="H100" t="str">
            <v>NOVÝ BOR</v>
          </cell>
        </row>
        <row r="101">
          <cell r="H101" t="str">
            <v>SEMILY</v>
          </cell>
        </row>
        <row r="102">
          <cell r="H102" t="str">
            <v>TANVALD</v>
          </cell>
        </row>
        <row r="103">
          <cell r="H103" t="str">
            <v>TURNOV</v>
          </cell>
        </row>
        <row r="104">
          <cell r="H104" t="str">
            <v>ŽELEZNÝ BROD</v>
          </cell>
        </row>
        <row r="105">
          <cell r="H105" t="str">
            <v>HRADEC KRÁLOVÉ</v>
          </cell>
        </row>
        <row r="106">
          <cell r="H106" t="str">
            <v>BROUMOV</v>
          </cell>
        </row>
        <row r="107">
          <cell r="H107" t="str">
            <v>DOBRUŠKA</v>
          </cell>
        </row>
        <row r="108">
          <cell r="H108" t="str">
            <v>DVŮR KRÁLOVÉ</v>
          </cell>
        </row>
        <row r="109">
          <cell r="H109" t="str">
            <v>HOŘICE</v>
          </cell>
        </row>
        <row r="110">
          <cell r="H110" t="str">
            <v>JAROMĚŘ</v>
          </cell>
        </row>
        <row r="111">
          <cell r="H111" t="str">
            <v>JIČÍN</v>
          </cell>
        </row>
        <row r="112">
          <cell r="H112" t="str">
            <v>KOSTELEC NAD ORLICÍ</v>
          </cell>
        </row>
        <row r="113">
          <cell r="H113" t="str">
            <v>NÁCHOD</v>
          </cell>
        </row>
        <row r="114">
          <cell r="H114" t="str">
            <v>NOVÁ PAKA</v>
          </cell>
        </row>
        <row r="115">
          <cell r="H115" t="str">
            <v>NOVÝ BYDŽOV</v>
          </cell>
        </row>
        <row r="116">
          <cell r="H116" t="str">
            <v>RYCHNOV NAD KNĚŽ.</v>
          </cell>
        </row>
        <row r="117">
          <cell r="H117" t="str">
            <v>TRUTNOV</v>
          </cell>
        </row>
        <row r="118">
          <cell r="H118" t="str">
            <v>VRCHLABÍ</v>
          </cell>
        </row>
        <row r="119">
          <cell r="H119" t="str">
            <v>PARDUBICE</v>
          </cell>
        </row>
        <row r="120">
          <cell r="H120" t="str">
            <v>HLINSKO</v>
          </cell>
        </row>
        <row r="121">
          <cell r="H121" t="str">
            <v>HOLICE</v>
          </cell>
        </row>
        <row r="122">
          <cell r="H122" t="str">
            <v>CHRUDIM</v>
          </cell>
        </row>
        <row r="123">
          <cell r="H123" t="str">
            <v>LITOMYŠL</v>
          </cell>
        </row>
        <row r="124">
          <cell r="H124" t="str">
            <v>MORAVSKÁ TŘEBOVÁ</v>
          </cell>
        </row>
        <row r="125">
          <cell r="H125" t="str">
            <v>PŘELOUČ</v>
          </cell>
        </row>
        <row r="126">
          <cell r="H126" t="str">
            <v>SVITAVY</v>
          </cell>
        </row>
        <row r="127">
          <cell r="H127" t="str">
            <v>ÚSTÍ NAD ORLICÍ</v>
          </cell>
        </row>
        <row r="128">
          <cell r="H128" t="str">
            <v>VYSOKÉ MÝTO</v>
          </cell>
        </row>
        <row r="129">
          <cell r="H129" t="str">
            <v>ŽAMBERK</v>
          </cell>
        </row>
        <row r="130">
          <cell r="H130" t="str">
            <v>JIHLAVA</v>
          </cell>
        </row>
        <row r="131">
          <cell r="H131" t="str">
            <v>BYSTŘICE NAD PERN.</v>
          </cell>
        </row>
        <row r="132">
          <cell r="H132" t="str">
            <v>HAVLÍČKŮV BROD</v>
          </cell>
        </row>
        <row r="133">
          <cell r="H133" t="str">
            <v>HUMPOLEC</v>
          </cell>
        </row>
        <row r="134">
          <cell r="H134" t="str">
            <v>CHOTĚBOŘ</v>
          </cell>
        </row>
        <row r="135">
          <cell r="H135" t="str">
            <v>LEDEČ NAD SÁZAVOU</v>
          </cell>
        </row>
        <row r="136">
          <cell r="H136" t="str">
            <v>MORAVSKÉ BUDĚJOVICE</v>
          </cell>
        </row>
        <row r="137">
          <cell r="H137" t="str">
            <v>NÁMĚŠŤ NAD OSLAVOU</v>
          </cell>
        </row>
        <row r="138">
          <cell r="H138" t="str">
            <v>PACOV</v>
          </cell>
        </row>
        <row r="139">
          <cell r="H139" t="str">
            <v>PELHŘIMOV</v>
          </cell>
        </row>
        <row r="140">
          <cell r="H140" t="str">
            <v>TELČ</v>
          </cell>
        </row>
        <row r="141">
          <cell r="H141" t="str">
            <v>TŘEBÍČ</v>
          </cell>
        </row>
        <row r="142">
          <cell r="H142" t="str">
            <v>VELKÉ MEZIŘÍČÍ</v>
          </cell>
        </row>
        <row r="143">
          <cell r="H143" t="str">
            <v>ŽĎÁR NAD SÁZAVOU</v>
          </cell>
        </row>
        <row r="144">
          <cell r="H144" t="str">
            <v>BRNO I</v>
          </cell>
        </row>
        <row r="145">
          <cell r="H145" t="str">
            <v>BRNO II</v>
          </cell>
        </row>
        <row r="146">
          <cell r="H146" t="str">
            <v>BRNO III</v>
          </cell>
        </row>
        <row r="147">
          <cell r="H147" t="str">
            <v>BRNO IV</v>
          </cell>
        </row>
        <row r="148">
          <cell r="H148" t="str">
            <v>BRNO VENKOV</v>
          </cell>
        </row>
        <row r="149">
          <cell r="H149" t="str">
            <v>BLANSKO</v>
          </cell>
        </row>
        <row r="150">
          <cell r="H150" t="str">
            <v>BOSKOVICE</v>
          </cell>
        </row>
        <row r="151">
          <cell r="H151" t="str">
            <v>BŘECLAV</v>
          </cell>
        </row>
        <row r="152">
          <cell r="H152" t="str">
            <v>BUČOVICE</v>
          </cell>
        </row>
        <row r="153">
          <cell r="H153" t="str">
            <v>HODONÍN</v>
          </cell>
        </row>
        <row r="154">
          <cell r="H154" t="str">
            <v>HUSTOPEČE</v>
          </cell>
        </row>
        <row r="155">
          <cell r="H155" t="str">
            <v>IVANČICE</v>
          </cell>
        </row>
        <row r="156">
          <cell r="H156" t="str">
            <v>KYJOV</v>
          </cell>
        </row>
        <row r="157">
          <cell r="H157" t="str">
            <v>MIKULOV</v>
          </cell>
        </row>
        <row r="158">
          <cell r="H158" t="str">
            <v>MORAVSKÝ KRUMLOV</v>
          </cell>
        </row>
        <row r="159">
          <cell r="H159" t="str">
            <v>SLAVKOV U BRNA</v>
          </cell>
        </row>
        <row r="160">
          <cell r="H160" t="str">
            <v>TIŠNOV</v>
          </cell>
        </row>
        <row r="161">
          <cell r="H161" t="str">
            <v>VESELÍ NAD MORAVOU</v>
          </cell>
        </row>
        <row r="162">
          <cell r="H162" t="str">
            <v>VYŠKOV</v>
          </cell>
        </row>
        <row r="163">
          <cell r="H163" t="str">
            <v>ZNOJMO</v>
          </cell>
        </row>
        <row r="164">
          <cell r="H164" t="str">
            <v>OLOMOUC</v>
          </cell>
        </row>
        <row r="165">
          <cell r="H165" t="str">
            <v>HRANICE</v>
          </cell>
        </row>
        <row r="166">
          <cell r="H166" t="str">
            <v>JESENÍK</v>
          </cell>
        </row>
        <row r="167">
          <cell r="H167" t="str">
            <v>KONICE</v>
          </cell>
        </row>
        <row r="168">
          <cell r="H168" t="str">
            <v>LITOVEL</v>
          </cell>
        </row>
        <row r="169">
          <cell r="H169" t="str">
            <v>PROSTĚJOV</v>
          </cell>
        </row>
        <row r="170">
          <cell r="H170" t="str">
            <v>PŘEROV</v>
          </cell>
        </row>
        <row r="171">
          <cell r="H171" t="str">
            <v>ŠTERNBERK</v>
          </cell>
        </row>
        <row r="172">
          <cell r="H172" t="str">
            <v>ŠUMPERK</v>
          </cell>
        </row>
        <row r="173">
          <cell r="H173" t="str">
            <v>ZÁBŘEH</v>
          </cell>
        </row>
        <row r="174">
          <cell r="H174" t="str">
            <v>OSTRAVA I</v>
          </cell>
        </row>
        <row r="175">
          <cell r="H175" t="str">
            <v>OSTRAVA II</v>
          </cell>
        </row>
        <row r="176">
          <cell r="H176" t="str">
            <v>OSTRAVA III</v>
          </cell>
        </row>
        <row r="177">
          <cell r="H177" t="str">
            <v>BOHUMÍN</v>
          </cell>
        </row>
        <row r="178">
          <cell r="H178" t="str">
            <v>BRUNTÁL</v>
          </cell>
        </row>
        <row r="179">
          <cell r="H179" t="str">
            <v>ČESKÝ TĚŠÍN</v>
          </cell>
        </row>
        <row r="180">
          <cell r="H180" t="str">
            <v>FRÝDEK-MÍSTEK</v>
          </cell>
        </row>
        <row r="181">
          <cell r="H181" t="str">
            <v>FRÝDLANT NAD OSTRAV.</v>
          </cell>
        </row>
        <row r="182">
          <cell r="H182" t="str">
            <v>FULNEK</v>
          </cell>
        </row>
        <row r="183">
          <cell r="H183" t="str">
            <v>HAVÍŘOV</v>
          </cell>
        </row>
        <row r="184">
          <cell r="H184" t="str">
            <v>HLUČÍN</v>
          </cell>
        </row>
        <row r="185">
          <cell r="H185" t="str">
            <v>KARVINÁ</v>
          </cell>
        </row>
        <row r="186">
          <cell r="H186" t="str">
            <v>KOPŘIVNICE</v>
          </cell>
        </row>
        <row r="187">
          <cell r="H187" t="str">
            <v>KRNOV</v>
          </cell>
        </row>
        <row r="188">
          <cell r="H188" t="str">
            <v>NOVÝ JIČÍN</v>
          </cell>
        </row>
        <row r="189">
          <cell r="H189" t="str">
            <v>OPAVA</v>
          </cell>
        </row>
        <row r="190">
          <cell r="H190" t="str">
            <v>ORLOVÁ</v>
          </cell>
        </row>
        <row r="191">
          <cell r="H191" t="str">
            <v>TŘINEC</v>
          </cell>
        </row>
        <row r="192">
          <cell r="H192" t="str">
            <v>ZLÍN</v>
          </cell>
        </row>
        <row r="193">
          <cell r="H193" t="str">
            <v>BYSTŘICE POD HOSTÝNEM</v>
          </cell>
        </row>
        <row r="194">
          <cell r="H194" t="str">
            <v>HOLEŠOV</v>
          </cell>
        </row>
        <row r="195">
          <cell r="H195" t="str">
            <v>KROMĚŘÍŽ</v>
          </cell>
        </row>
        <row r="196">
          <cell r="H196" t="str">
            <v>LUHAČOVICE</v>
          </cell>
        </row>
        <row r="197">
          <cell r="H197" t="str">
            <v>OTROKOVICE</v>
          </cell>
        </row>
        <row r="198">
          <cell r="H198" t="str">
            <v>ROŽNOV POD RADH.</v>
          </cell>
        </row>
        <row r="199">
          <cell r="H199" t="str">
            <v>UHERSKÝ BROD</v>
          </cell>
        </row>
        <row r="200">
          <cell r="H200" t="str">
            <v>UHERSKÉ HRADIŠTĚ</v>
          </cell>
        </row>
        <row r="201">
          <cell r="H201" t="str">
            <v>VALAŠSKÉ MEZIŘÍČÍ</v>
          </cell>
        </row>
        <row r="202">
          <cell r="H202" t="str">
            <v>VALAŠSKÉ KLOBOUKY</v>
          </cell>
        </row>
        <row r="203">
          <cell r="H203" t="str">
            <v>VSETÍN</v>
          </cell>
        </row>
        <row r="204">
          <cell r="H204" t="str">
            <v>SPECIALIZOVANÝ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VOD2"/>
      <sheetName val="ZAKL_DATA"/>
      <sheetName val="XML_export"/>
      <sheetName val="1_str"/>
      <sheetName val="2_str"/>
      <sheetName val="XML_mapping"/>
      <sheetName val="Ciselnik"/>
      <sheetName val="F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K3" t="str">
            <v>ČESKÁ REPUBLIKA</v>
          </cell>
        </row>
        <row r="4">
          <cell r="K4" t="str">
            <v>Afghánská islámská republika</v>
          </cell>
        </row>
        <row r="5">
          <cell r="K5" t="str">
            <v>Provincie Alandy</v>
          </cell>
        </row>
        <row r="6">
          <cell r="K6" t="str">
            <v>Albánská republika</v>
          </cell>
        </row>
        <row r="7">
          <cell r="K7" t="str">
            <v>Alžírská demokratická a lidová republika</v>
          </cell>
        </row>
        <row r="8">
          <cell r="K8" t="str">
            <v>Území Americká Samoa</v>
          </cell>
        </row>
        <row r="9">
          <cell r="K9" t="str">
            <v>Americké Panenské ostrovy</v>
          </cell>
        </row>
        <row r="10">
          <cell r="K10" t="str">
            <v>Andorrské knížectví</v>
          </cell>
        </row>
        <row r="11">
          <cell r="K11" t="str">
            <v>Angolská republika</v>
          </cell>
        </row>
        <row r="12">
          <cell r="K12" t="str">
            <v>Anguilla</v>
          </cell>
        </row>
        <row r="13">
          <cell r="K13" t="str">
            <v>Antarktida</v>
          </cell>
        </row>
        <row r="14">
          <cell r="K14" t="str">
            <v>Antigua a Barbuda</v>
          </cell>
        </row>
        <row r="15">
          <cell r="K15" t="str">
            <v>Argentinská republika</v>
          </cell>
        </row>
        <row r="16">
          <cell r="K16" t="str">
            <v>Arménská republika</v>
          </cell>
        </row>
        <row r="17">
          <cell r="K17" t="str">
            <v>Aruba</v>
          </cell>
        </row>
        <row r="18">
          <cell r="K18" t="str">
            <v>Australské společenství</v>
          </cell>
        </row>
        <row r="19">
          <cell r="K19" t="str">
            <v>Ázerbájdžánská republika</v>
          </cell>
        </row>
        <row r="20">
          <cell r="K20" t="str">
            <v>Bahamské společenství</v>
          </cell>
        </row>
        <row r="21">
          <cell r="K21" t="str">
            <v>Království Bahrajn</v>
          </cell>
        </row>
        <row r="22">
          <cell r="K22" t="str">
            <v>Bangladéšská lidová republika</v>
          </cell>
        </row>
        <row r="23">
          <cell r="K23" t="str">
            <v>Barbados</v>
          </cell>
        </row>
        <row r="24">
          <cell r="K24" t="str">
            <v>Belgické království</v>
          </cell>
        </row>
        <row r="25">
          <cell r="K25" t="str">
            <v>Belize</v>
          </cell>
        </row>
        <row r="26">
          <cell r="K26" t="str">
            <v>Běloruská republika</v>
          </cell>
        </row>
        <row r="27">
          <cell r="K27" t="str">
            <v>Beninská republika</v>
          </cell>
        </row>
        <row r="28">
          <cell r="K28" t="str">
            <v>Bermudy</v>
          </cell>
        </row>
        <row r="29">
          <cell r="K29" t="str">
            <v>Bhútánské království</v>
          </cell>
        </row>
        <row r="30">
          <cell r="K30" t="str">
            <v>Mnohonárodní stát Bolívie</v>
          </cell>
        </row>
        <row r="31">
          <cell r="K31" t="str">
            <v>Bonaire, Svatý Eustach a Saba</v>
          </cell>
        </row>
        <row r="32">
          <cell r="K32" t="str">
            <v>Bosna a Hercegovina</v>
          </cell>
        </row>
        <row r="33">
          <cell r="K33" t="str">
            <v>Botswanská republika</v>
          </cell>
        </row>
        <row r="34">
          <cell r="K34" t="str">
            <v>Bouvetův ostrov</v>
          </cell>
        </row>
        <row r="35">
          <cell r="K35" t="str">
            <v>Brazilská federativní republika</v>
          </cell>
        </row>
        <row r="36">
          <cell r="K36" t="str">
            <v>Britské území v Indickém oceánu</v>
          </cell>
        </row>
        <row r="37">
          <cell r="K37" t="str">
            <v>Britské Panenské ostrovy</v>
          </cell>
        </row>
        <row r="38">
          <cell r="K38" t="str">
            <v>Stát Brunej Darussalam</v>
          </cell>
        </row>
        <row r="39">
          <cell r="K39" t="str">
            <v>Bulharská republika</v>
          </cell>
        </row>
        <row r="40">
          <cell r="K40" t="str">
            <v>Burkina Faso</v>
          </cell>
        </row>
        <row r="41">
          <cell r="K41" t="str">
            <v>Burundská republika</v>
          </cell>
        </row>
        <row r="42">
          <cell r="K42" t="str">
            <v>Cookovy ostrovy</v>
          </cell>
        </row>
        <row r="43">
          <cell r="K43" t="str">
            <v>Curaçao</v>
          </cell>
        </row>
        <row r="44">
          <cell r="K44" t="str">
            <v>Čadská republika</v>
          </cell>
        </row>
        <row r="45">
          <cell r="K45" t="str">
            <v>Černá Hora</v>
          </cell>
        </row>
        <row r="46">
          <cell r="K46" t="str">
            <v>Česká republika</v>
          </cell>
        </row>
        <row r="47">
          <cell r="K47" t="str">
            <v>Čínská lidová republika</v>
          </cell>
        </row>
        <row r="48">
          <cell r="K48" t="str">
            <v>Dánské království</v>
          </cell>
        </row>
        <row r="49">
          <cell r="K49" t="str">
            <v>Demokratická republika Kongo</v>
          </cell>
        </row>
        <row r="50">
          <cell r="K50" t="str">
            <v>Dominické společenství</v>
          </cell>
        </row>
        <row r="51">
          <cell r="K51" t="str">
            <v>Dominikánská republika</v>
          </cell>
        </row>
        <row r="52">
          <cell r="K52" t="str">
            <v>Džibutská republika</v>
          </cell>
        </row>
        <row r="53">
          <cell r="K53" t="str">
            <v>Egyptská arabská republika</v>
          </cell>
        </row>
        <row r="54">
          <cell r="K54" t="str">
            <v>Ekvádorská republika</v>
          </cell>
        </row>
        <row r="55">
          <cell r="K55" t="str">
            <v>Stát Eritrea</v>
          </cell>
        </row>
        <row r="56">
          <cell r="K56" t="str">
            <v>Estonská republika</v>
          </cell>
        </row>
        <row r="57">
          <cell r="K57" t="str">
            <v>Etiopská federativní demokratická republika</v>
          </cell>
        </row>
        <row r="58">
          <cell r="K58" t="str">
            <v>Faerské ostrovy</v>
          </cell>
        </row>
        <row r="59">
          <cell r="K59" t="str">
            <v>Falklandské ostrovy</v>
          </cell>
        </row>
        <row r="60">
          <cell r="K60" t="str">
            <v>Fidžijská republika</v>
          </cell>
        </row>
        <row r="61">
          <cell r="K61" t="str">
            <v>Filipínská republika</v>
          </cell>
        </row>
        <row r="62">
          <cell r="K62" t="str">
            <v>Finská republika</v>
          </cell>
        </row>
        <row r="63">
          <cell r="K63" t="str">
            <v>Francouzská republika</v>
          </cell>
        </row>
        <row r="64">
          <cell r="K64" t="str">
            <v>Region Francouzská Guyana</v>
          </cell>
        </row>
        <row r="65">
          <cell r="K65" t="str">
            <v>Teritorium Francouzská jižní a antarktická území</v>
          </cell>
        </row>
        <row r="66">
          <cell r="K66" t="str">
            <v>Francouzská Polynésie</v>
          </cell>
        </row>
        <row r="67">
          <cell r="K67" t="str">
            <v>Gabonská republika</v>
          </cell>
        </row>
        <row r="68">
          <cell r="K68" t="str">
            <v>Gambijská republika</v>
          </cell>
        </row>
        <row r="69">
          <cell r="K69" t="str">
            <v>Ghanská republika</v>
          </cell>
        </row>
        <row r="70">
          <cell r="K70" t="str">
            <v>Gibraltar</v>
          </cell>
        </row>
        <row r="71">
          <cell r="K71" t="str">
            <v>Grenadský stát</v>
          </cell>
        </row>
        <row r="72">
          <cell r="K72" t="str">
            <v>Grónsko</v>
          </cell>
        </row>
        <row r="73">
          <cell r="K73" t="str">
            <v>Gruzie</v>
          </cell>
        </row>
        <row r="74">
          <cell r="K74" t="str">
            <v>Region Guadeloupe</v>
          </cell>
        </row>
        <row r="75">
          <cell r="K75" t="str">
            <v>Teritorium Guam</v>
          </cell>
        </row>
        <row r="76">
          <cell r="K76" t="str">
            <v>Guatemalská republika</v>
          </cell>
        </row>
        <row r="77">
          <cell r="K77" t="str">
            <v>Bailiwick Guernsey</v>
          </cell>
        </row>
        <row r="78">
          <cell r="K78" t="str">
            <v>Guinejská republika</v>
          </cell>
        </row>
        <row r="79">
          <cell r="K79" t="str">
            <v>Republika Guinea-Bissau</v>
          </cell>
        </row>
        <row r="80">
          <cell r="K80" t="str">
            <v>Guyanská kooperativní republika</v>
          </cell>
        </row>
        <row r="81">
          <cell r="K81" t="str">
            <v>Republika Haiti</v>
          </cell>
        </row>
        <row r="82">
          <cell r="K82" t="str">
            <v>Heardův ostrov a MacDonaldovy ostrovy</v>
          </cell>
        </row>
        <row r="83">
          <cell r="K83" t="str">
            <v>Honduraská republika</v>
          </cell>
        </row>
        <row r="84">
          <cell r="K84" t="str">
            <v>Zvláštní administrativní oblast Čínské lidové republiky Hongkong</v>
          </cell>
        </row>
        <row r="85">
          <cell r="K85" t="str">
            <v>Chilská republika</v>
          </cell>
        </row>
        <row r="86">
          <cell r="K86" t="str">
            <v>Chorvatská republika</v>
          </cell>
        </row>
        <row r="87">
          <cell r="K87" t="str">
            <v>Indická republika</v>
          </cell>
        </row>
        <row r="88">
          <cell r="K88" t="str">
            <v>Indonéská republika</v>
          </cell>
        </row>
        <row r="89">
          <cell r="K89" t="str">
            <v>Irácká republika</v>
          </cell>
        </row>
        <row r="90">
          <cell r="K90" t="str">
            <v>Íránská islámská republika</v>
          </cell>
        </row>
        <row r="91">
          <cell r="K91" t="str">
            <v>Irsko</v>
          </cell>
        </row>
        <row r="92">
          <cell r="K92" t="str">
            <v>Islandská republika</v>
          </cell>
        </row>
        <row r="93">
          <cell r="K93" t="str">
            <v>Italská republika</v>
          </cell>
        </row>
        <row r="94">
          <cell r="K94" t="str">
            <v>Stát Izrael</v>
          </cell>
        </row>
        <row r="95">
          <cell r="K95" t="str">
            <v>Jamajka</v>
          </cell>
        </row>
        <row r="96">
          <cell r="K96" t="str">
            <v>Japonsko</v>
          </cell>
        </row>
        <row r="97">
          <cell r="K97" t="str">
            <v>Jemenská republika</v>
          </cell>
        </row>
        <row r="98">
          <cell r="K98" t="str">
            <v>Bailiwick Jersey</v>
          </cell>
        </row>
        <row r="99">
          <cell r="K99" t="str">
            <v>Jihoafrická republika</v>
          </cell>
        </row>
        <row r="100">
          <cell r="K100" t="str">
            <v>Jižní Georgie a Jižní Sandwichovy ostrovy</v>
          </cell>
        </row>
        <row r="101">
          <cell r="K101" t="str">
            <v>Jihosúdánská republika</v>
          </cell>
        </row>
        <row r="102">
          <cell r="K102" t="str">
            <v>Jordánské hášimovské království</v>
          </cell>
        </row>
        <row r="103">
          <cell r="K103" t="str">
            <v>Kajmanské ostrovy</v>
          </cell>
        </row>
        <row r="104">
          <cell r="K104" t="str">
            <v>Kambodžské království</v>
          </cell>
        </row>
        <row r="105">
          <cell r="K105" t="str">
            <v>Kamerunská republika</v>
          </cell>
        </row>
        <row r="106">
          <cell r="K106" t="str">
            <v>Kanada</v>
          </cell>
        </row>
        <row r="107">
          <cell r="K107" t="str">
            <v>Kapverdská republika</v>
          </cell>
        </row>
        <row r="108">
          <cell r="K108" t="str">
            <v>Stát Katar</v>
          </cell>
        </row>
        <row r="109">
          <cell r="K109" t="str">
            <v>Republika Kazachstán</v>
          </cell>
        </row>
        <row r="110">
          <cell r="K110" t="str">
            <v>Keňská republika</v>
          </cell>
        </row>
        <row r="111">
          <cell r="K111" t="str">
            <v>Republika Kiribati</v>
          </cell>
        </row>
        <row r="112">
          <cell r="K112" t="str">
            <v>Území Kokosové (Keelingovy) ostrovy</v>
          </cell>
        </row>
        <row r="113">
          <cell r="K113" t="str">
            <v>Kolumbijská republika</v>
          </cell>
        </row>
        <row r="114">
          <cell r="K114" t="str">
            <v>Komorský svaz</v>
          </cell>
        </row>
        <row r="115">
          <cell r="K115" t="str">
            <v>Konžská republika</v>
          </cell>
        </row>
        <row r="116">
          <cell r="K116" t="str">
            <v>Korejská lidově demokratická republika</v>
          </cell>
        </row>
        <row r="117">
          <cell r="K117" t="str">
            <v>Korejská republika</v>
          </cell>
        </row>
        <row r="118">
          <cell r="K118" t="str">
            <v>Kosovská republika</v>
          </cell>
        </row>
        <row r="119">
          <cell r="K119" t="str">
            <v>Kostarická republika</v>
          </cell>
        </row>
        <row r="120">
          <cell r="K120" t="str">
            <v>Kubánská republika</v>
          </cell>
        </row>
        <row r="121">
          <cell r="K121" t="str">
            <v>Kuvajtský stát</v>
          </cell>
        </row>
        <row r="122">
          <cell r="K122" t="str">
            <v>Kyperská republika</v>
          </cell>
        </row>
        <row r="123">
          <cell r="K123" t="str">
            <v>Kyrgyzská republika</v>
          </cell>
        </row>
        <row r="124">
          <cell r="K124" t="str">
            <v>Laoská lidově demokratická republika</v>
          </cell>
        </row>
        <row r="125">
          <cell r="K125" t="str">
            <v>Lesothské království</v>
          </cell>
        </row>
        <row r="126">
          <cell r="K126" t="str">
            <v>Libanonská republika</v>
          </cell>
        </row>
        <row r="127">
          <cell r="K127" t="str">
            <v>Liberijská republika</v>
          </cell>
        </row>
        <row r="128">
          <cell r="K128" t="str">
            <v>Libyjský stát</v>
          </cell>
        </row>
        <row r="129">
          <cell r="K129" t="str">
            <v>Lichtenštejnské knížectví</v>
          </cell>
        </row>
        <row r="130">
          <cell r="K130" t="str">
            <v>Litevská republika</v>
          </cell>
        </row>
        <row r="131">
          <cell r="K131" t="str">
            <v>Lotyšská republika</v>
          </cell>
        </row>
        <row r="132">
          <cell r="K132" t="str">
            <v>Lucemburské velkovévodství</v>
          </cell>
        </row>
        <row r="133">
          <cell r="K133" t="str">
            <v>Zvláštní administrativní oblast Čínské lidové republiky Macao</v>
          </cell>
        </row>
        <row r="134">
          <cell r="K134" t="str">
            <v>Madagaskarská republika</v>
          </cell>
        </row>
        <row r="135">
          <cell r="K135" t="str">
            <v>Maďarsko</v>
          </cell>
        </row>
        <row r="136">
          <cell r="K136" t="str">
            <v>Bývalá jugoslávská republika Makedonie</v>
          </cell>
        </row>
        <row r="137">
          <cell r="K137" t="str">
            <v>Malajsie</v>
          </cell>
        </row>
        <row r="138">
          <cell r="K138" t="str">
            <v>Malawiská republika</v>
          </cell>
        </row>
        <row r="139">
          <cell r="K139" t="str">
            <v>Maledivská republika</v>
          </cell>
        </row>
        <row r="140">
          <cell r="K140" t="str">
            <v>Republika Mali</v>
          </cell>
        </row>
        <row r="141">
          <cell r="K141" t="str">
            <v>Maltská republika</v>
          </cell>
        </row>
        <row r="142">
          <cell r="K142" t="str">
            <v>Ostrov Man</v>
          </cell>
        </row>
        <row r="143">
          <cell r="K143" t="str">
            <v>Marocké království</v>
          </cell>
        </row>
        <row r="144">
          <cell r="K144" t="str">
            <v>Republika Marshallovy ostrovy</v>
          </cell>
        </row>
        <row r="145">
          <cell r="K145" t="str">
            <v>Region Martinik</v>
          </cell>
        </row>
        <row r="146">
          <cell r="K146" t="str">
            <v>Mauricijská republika</v>
          </cell>
        </row>
        <row r="147">
          <cell r="K147" t="str">
            <v>Mauritánská islámská republika</v>
          </cell>
        </row>
        <row r="148">
          <cell r="K148" t="str">
            <v>Departementní společenství Mayotte</v>
          </cell>
        </row>
        <row r="149">
          <cell r="K149" t="str">
            <v>Menší odlehlé ostrovy USA</v>
          </cell>
        </row>
        <row r="150">
          <cell r="K150" t="str">
            <v>Spojené státy mexické</v>
          </cell>
        </row>
        <row r="151">
          <cell r="K151" t="str">
            <v>Federativní státy Mikronésie</v>
          </cell>
        </row>
        <row r="152">
          <cell r="K152" t="str">
            <v>Moldavská republika</v>
          </cell>
        </row>
        <row r="153">
          <cell r="K153" t="str">
            <v>Monacké knížectví</v>
          </cell>
        </row>
        <row r="154">
          <cell r="K154" t="str">
            <v>Mongolsko</v>
          </cell>
        </row>
        <row r="155">
          <cell r="K155" t="str">
            <v>Montserrat</v>
          </cell>
        </row>
        <row r="156">
          <cell r="K156" t="str">
            <v>Mosambická republika</v>
          </cell>
        </row>
        <row r="157">
          <cell r="K157" t="str">
            <v>Republika Myanmarský svaz</v>
          </cell>
        </row>
        <row r="158">
          <cell r="K158" t="str">
            <v>Namibijská republika</v>
          </cell>
        </row>
        <row r="159">
          <cell r="K159" t="str">
            <v>Republika Nauru</v>
          </cell>
        </row>
        <row r="160">
          <cell r="K160" t="str">
            <v>Spolková republika Německo</v>
          </cell>
        </row>
        <row r="161">
          <cell r="K161" t="str">
            <v>Nepálská federativní demokratická republika</v>
          </cell>
        </row>
        <row r="162">
          <cell r="K162" t="str">
            <v>Nigerská republika</v>
          </cell>
        </row>
        <row r="163">
          <cell r="K163" t="str">
            <v>Nigerijská federativní republika</v>
          </cell>
        </row>
        <row r="164">
          <cell r="K164" t="str">
            <v>Nikaragujská republika</v>
          </cell>
        </row>
        <row r="165">
          <cell r="K165" t="str">
            <v>Niue</v>
          </cell>
        </row>
        <row r="166">
          <cell r="K166" t="str">
            <v>Nizozemsko</v>
          </cell>
        </row>
        <row r="167">
          <cell r="K167" t="str">
            <v>Území Norfolk</v>
          </cell>
        </row>
        <row r="168">
          <cell r="K168" t="str">
            <v>Norské království</v>
          </cell>
        </row>
        <row r="169">
          <cell r="K169" t="str">
            <v>Nová Kaledonie</v>
          </cell>
        </row>
        <row r="170">
          <cell r="K170" t="str">
            <v>Nový Zéland</v>
          </cell>
        </row>
        <row r="171">
          <cell r="K171" t="str">
            <v>Sultanát Omán</v>
          </cell>
        </row>
        <row r="172">
          <cell r="K172" t="str">
            <v>Pákistánská islámská republika</v>
          </cell>
        </row>
        <row r="173">
          <cell r="K173" t="str">
            <v>Republika Palau</v>
          </cell>
        </row>
        <row r="174">
          <cell r="K174" t="str">
            <v>Palestinská autonomní území</v>
          </cell>
        </row>
        <row r="175">
          <cell r="K175" t="str">
            <v>Panamská republika</v>
          </cell>
        </row>
        <row r="176">
          <cell r="K176" t="str">
            <v>Nezávislý stát Papua Nová Guinea</v>
          </cell>
        </row>
        <row r="177">
          <cell r="K177" t="str">
            <v>Paraguayská republika</v>
          </cell>
        </row>
        <row r="178">
          <cell r="K178" t="str">
            <v>Peruánská republika</v>
          </cell>
        </row>
        <row r="179">
          <cell r="K179" t="str">
            <v>Pitcairnovy ostrovy</v>
          </cell>
        </row>
        <row r="180">
          <cell r="K180" t="str">
            <v>Republika Pobřeží slonoviny</v>
          </cell>
        </row>
        <row r="181">
          <cell r="K181" t="str">
            <v>Polská republika</v>
          </cell>
        </row>
        <row r="182">
          <cell r="K182" t="str">
            <v>Portorické společenství</v>
          </cell>
        </row>
        <row r="183">
          <cell r="K183" t="str">
            <v>Portugalská republika</v>
          </cell>
        </row>
        <row r="184">
          <cell r="K184" t="str">
            <v>Rakouská republika</v>
          </cell>
        </row>
        <row r="185">
          <cell r="K185" t="str">
            <v>Region Réunion</v>
          </cell>
        </row>
        <row r="186">
          <cell r="K186" t="str">
            <v>Republika Rovníková Guinea</v>
          </cell>
        </row>
        <row r="187">
          <cell r="K187" t="str">
            <v>Rumunsko</v>
          </cell>
        </row>
        <row r="188">
          <cell r="K188" t="str">
            <v>Ruská federace</v>
          </cell>
        </row>
        <row r="189">
          <cell r="K189" t="str">
            <v>Rwandská republika</v>
          </cell>
        </row>
        <row r="190">
          <cell r="K190" t="str">
            <v>Řecká republika</v>
          </cell>
        </row>
        <row r="191">
          <cell r="K191" t="str">
            <v>Územní společenství Saint Pierre a Miquelon</v>
          </cell>
        </row>
        <row r="192">
          <cell r="K192" t="str">
            <v>Salvadorská republika</v>
          </cell>
        </row>
        <row r="193">
          <cell r="K193" t="str">
            <v>Nezávislý stát Samoa</v>
          </cell>
        </row>
        <row r="194">
          <cell r="K194" t="str">
            <v>Republika San Marino</v>
          </cell>
        </row>
        <row r="195">
          <cell r="K195" t="str">
            <v>Království Saúdská Arábie</v>
          </cell>
        </row>
        <row r="196">
          <cell r="K196" t="str">
            <v>Senegalská republika</v>
          </cell>
        </row>
        <row r="197">
          <cell r="K197" t="str">
            <v>Společenství Severní Mariany</v>
          </cell>
        </row>
        <row r="198">
          <cell r="K198" t="str">
            <v>Seychelská republika</v>
          </cell>
        </row>
        <row r="199">
          <cell r="K199" t="str">
            <v>Republika Sierra Leone</v>
          </cell>
        </row>
        <row r="200">
          <cell r="K200" t="str">
            <v>Singapurská republika</v>
          </cell>
        </row>
        <row r="201">
          <cell r="K201" t="str">
            <v>Slovenská republika</v>
          </cell>
        </row>
        <row r="202">
          <cell r="K202" t="str">
            <v>Slovinská republika</v>
          </cell>
        </row>
        <row r="203">
          <cell r="K203" t="str">
            <v>Somálská federativní republika</v>
          </cell>
        </row>
        <row r="204">
          <cell r="K204" t="str">
            <v>Stát Spojené arabské emiráty</v>
          </cell>
        </row>
        <row r="205">
          <cell r="K205" t="str">
            <v>Spojené státy americké</v>
          </cell>
        </row>
        <row r="206">
          <cell r="K206" t="str">
            <v>Srbská republika</v>
          </cell>
        </row>
        <row r="207">
          <cell r="K207" t="str">
            <v>Středoafrická republika</v>
          </cell>
        </row>
        <row r="208">
          <cell r="K208" t="str">
            <v>Súdánská republika</v>
          </cell>
        </row>
        <row r="209">
          <cell r="K209" t="str">
            <v>Surinamská republika</v>
          </cell>
        </row>
        <row r="210">
          <cell r="K210" t="str">
            <v>Svatá Helena, Ascension a Tristan da Cunha</v>
          </cell>
        </row>
        <row r="211">
          <cell r="K211" t="str">
            <v>Svatá Lucie</v>
          </cell>
        </row>
        <row r="212">
          <cell r="K212" t="str">
            <v>Společenství Svatý Bartoloměj</v>
          </cell>
        </row>
        <row r="213">
          <cell r="K213" t="str">
            <v>Federace Svatý Kryštof a Nevis</v>
          </cell>
        </row>
        <row r="214">
          <cell r="K214" t="str">
            <v>Společenství Svatý Martin</v>
          </cell>
        </row>
        <row r="215">
          <cell r="K215" t="str">
            <v>Svatý Martin (NL)</v>
          </cell>
        </row>
        <row r="216">
          <cell r="K216" t="str">
            <v>Demokratická republika Svatý Tomáš a Princův ostrov</v>
          </cell>
        </row>
        <row r="217">
          <cell r="K217" t="str">
            <v>Svatý Vincenc a Grenadiny</v>
          </cell>
        </row>
        <row r="218">
          <cell r="K218" t="str">
            <v>Svazijské království</v>
          </cell>
        </row>
        <row r="219">
          <cell r="K219" t="str">
            <v>Syrská arabská republika</v>
          </cell>
        </row>
        <row r="220">
          <cell r="K220" t="str">
            <v>Šalomounovy ostrovy</v>
          </cell>
        </row>
        <row r="221">
          <cell r="K221" t="str">
            <v>Španělské království</v>
          </cell>
        </row>
        <row r="222">
          <cell r="K222" t="str">
            <v>Špicberky a Jan Mayen</v>
          </cell>
        </row>
        <row r="223">
          <cell r="K223" t="str">
            <v>Šrílanská demokratická socialistická republika</v>
          </cell>
        </row>
        <row r="224">
          <cell r="K224" t="str">
            <v>Švédské království</v>
          </cell>
        </row>
        <row r="225">
          <cell r="K225" t="str">
            <v>Švýcarská konfederace</v>
          </cell>
        </row>
        <row r="226">
          <cell r="K226" t="str">
            <v>Republika Tádžikistán</v>
          </cell>
        </row>
        <row r="227">
          <cell r="K227" t="str">
            <v>Tanzanská sjednocená republika</v>
          </cell>
        </row>
        <row r="228">
          <cell r="K228" t="str">
            <v>Thajské království</v>
          </cell>
        </row>
        <row r="229">
          <cell r="K229" t="str">
            <v>Čínská republika (Tchaj-wan)</v>
          </cell>
        </row>
        <row r="230">
          <cell r="K230" t="str">
            <v>Tožská republika</v>
          </cell>
        </row>
        <row r="231">
          <cell r="K231" t="str">
            <v>Tokelau</v>
          </cell>
        </row>
        <row r="232">
          <cell r="K232" t="str">
            <v>Království Tonga</v>
          </cell>
        </row>
        <row r="233">
          <cell r="K233" t="str">
            <v>Republika Trinidad a Tobago</v>
          </cell>
        </row>
        <row r="234">
          <cell r="K234" t="str">
            <v>Tuniská republika</v>
          </cell>
        </row>
        <row r="235">
          <cell r="K235" t="str">
            <v>Turecká republika</v>
          </cell>
        </row>
        <row r="236">
          <cell r="K236" t="str">
            <v>Turkmenistán</v>
          </cell>
        </row>
        <row r="237">
          <cell r="K237" t="str">
            <v>Ostrovy Turks a Caicos</v>
          </cell>
        </row>
        <row r="238">
          <cell r="K238" t="str">
            <v>Tuvalu</v>
          </cell>
        </row>
        <row r="239">
          <cell r="K239" t="str">
            <v>Ugandská republika</v>
          </cell>
        </row>
        <row r="240">
          <cell r="K240" t="str">
            <v>Ukrajina</v>
          </cell>
        </row>
        <row r="241">
          <cell r="K241" t="str">
            <v>Uruguayská východní republika</v>
          </cell>
        </row>
        <row r="242">
          <cell r="K242" t="str">
            <v>Republika Uzbekistán</v>
          </cell>
        </row>
        <row r="243">
          <cell r="K243" t="str">
            <v>Území Vánoční ostrov</v>
          </cell>
        </row>
        <row r="244">
          <cell r="K244" t="str">
            <v>Republika Vanuatu</v>
          </cell>
        </row>
        <row r="245">
          <cell r="K245" t="str">
            <v>Vatikánský městský stát</v>
          </cell>
        </row>
        <row r="246">
          <cell r="K246" t="str">
            <v>Spojené království Velké Británie a Severního Irska</v>
          </cell>
        </row>
        <row r="247">
          <cell r="K247" t="str">
            <v>Bolívarovská republika Venezuela</v>
          </cell>
        </row>
        <row r="248">
          <cell r="K248" t="str">
            <v>Vietnamská socialistická republika</v>
          </cell>
        </row>
        <row r="249">
          <cell r="K249" t="str">
            <v>Demokratická republika Východní Timor</v>
          </cell>
        </row>
        <row r="250">
          <cell r="K250" t="str">
            <v>Teritorium Wallisovy ostrovy a Futuna</v>
          </cell>
        </row>
        <row r="251">
          <cell r="K251" t="str">
            <v>Zambijská republika</v>
          </cell>
        </row>
        <row r="252">
          <cell r="K252" t="str">
            <v>Saharská arabská demokratická republika</v>
          </cell>
        </row>
        <row r="253">
          <cell r="K253" t="str">
            <v>Zimbabwská republika</v>
          </cell>
        </row>
      </sheetData>
      <sheetData sheetId="7">
        <row r="3">
          <cell r="B3" t="str">
            <v>HLAVNÍ MĚSTO PRAHA</v>
          </cell>
          <cell r="H3" t="str">
            <v>PRAHA 1</v>
          </cell>
        </row>
        <row r="4">
          <cell r="B4" t="str">
            <v>STŘEDOČESKÝ KRAJ</v>
          </cell>
          <cell r="H4" t="str">
            <v>PRAHA 2</v>
          </cell>
        </row>
        <row r="5">
          <cell r="B5" t="str">
            <v>JIHOČESKÝ KRAJ</v>
          </cell>
          <cell r="H5" t="str">
            <v>PRAHA 3</v>
          </cell>
        </row>
        <row r="6">
          <cell r="B6" t="str">
            <v>PLZEŇSKÝ KRAJ</v>
          </cell>
          <cell r="H6" t="str">
            <v>PRAHA 4</v>
          </cell>
        </row>
        <row r="7">
          <cell r="B7" t="str">
            <v>KARLOVARSKÝ KRAJ</v>
          </cell>
          <cell r="H7" t="str">
            <v>PRAHA 5</v>
          </cell>
        </row>
        <row r="8">
          <cell r="B8" t="str">
            <v>ÚSTECKÝ KRAJ</v>
          </cell>
          <cell r="H8" t="str">
            <v>PRAHA 6</v>
          </cell>
        </row>
        <row r="9">
          <cell r="B9" t="str">
            <v>LIBERECKÝ KRAJ</v>
          </cell>
          <cell r="H9" t="str">
            <v>PRAHA 7</v>
          </cell>
        </row>
        <row r="10">
          <cell r="B10" t="str">
            <v>KRÁLOVÉHRADEC. KR.</v>
          </cell>
          <cell r="H10" t="str">
            <v>PRAHA 8</v>
          </cell>
        </row>
        <row r="11">
          <cell r="B11" t="str">
            <v>PARDUBICKÝ KRAJ</v>
          </cell>
          <cell r="H11" t="str">
            <v>PRAHA 9</v>
          </cell>
        </row>
        <row r="12">
          <cell r="B12" t="str">
            <v>KRAJ VYSOČINA</v>
          </cell>
          <cell r="H12" t="str">
            <v>PRAHA 10</v>
          </cell>
        </row>
        <row r="13">
          <cell r="B13" t="str">
            <v>JIHOMORAVSKÝ KRAJ</v>
          </cell>
          <cell r="H13" t="str">
            <v>PRAHA-JIŽNÍ MĚSTO</v>
          </cell>
        </row>
        <row r="14">
          <cell r="B14" t="str">
            <v>OLOMOUCKÝ KRAJ</v>
          </cell>
          <cell r="H14" t="str">
            <v>PRAHA-MODŘANY</v>
          </cell>
        </row>
        <row r="15">
          <cell r="B15" t="str">
            <v>MORAVSKOSLEZS. KR.</v>
          </cell>
          <cell r="H15" t="str">
            <v>PRAHA - VÝCHOD</v>
          </cell>
        </row>
        <row r="16">
          <cell r="B16" t="str">
            <v>ZLÍNSKÝ KRAJ</v>
          </cell>
          <cell r="H16" t="str">
            <v>PRAHA ZÁPAD</v>
          </cell>
        </row>
        <row r="17">
          <cell r="B17" t="str">
            <v>SPECIALIZOVANÝ</v>
          </cell>
          <cell r="H17" t="str">
            <v>BENEŠOV</v>
          </cell>
        </row>
        <row r="18">
          <cell r="H18" t="str">
            <v>BEROUN</v>
          </cell>
        </row>
        <row r="19">
          <cell r="H19" t="str">
            <v>BRANDÝS N.L. - ST.BOL.</v>
          </cell>
        </row>
        <row r="20">
          <cell r="H20" t="str">
            <v>ČÁSLAV</v>
          </cell>
        </row>
        <row r="21">
          <cell r="H21" t="str">
            <v>ČESKÝ BROD</v>
          </cell>
        </row>
        <row r="22">
          <cell r="H22" t="str">
            <v>DOBŘÍŠ</v>
          </cell>
        </row>
        <row r="23">
          <cell r="H23" t="str">
            <v>HOŘOVICE</v>
          </cell>
        </row>
        <row r="24">
          <cell r="H24" t="str">
            <v>KLADNO</v>
          </cell>
        </row>
        <row r="25">
          <cell r="H25" t="str">
            <v>KOLÍN</v>
          </cell>
        </row>
        <row r="26">
          <cell r="H26" t="str">
            <v>KRALUPY NAD VLTAVOU</v>
          </cell>
        </row>
        <row r="27">
          <cell r="H27" t="str">
            <v>KUTNÁ HORA</v>
          </cell>
        </row>
        <row r="28">
          <cell r="H28" t="str">
            <v>MĚLNÍK</v>
          </cell>
        </row>
        <row r="29">
          <cell r="H29" t="str">
            <v>MLADÁ BOLESLAV</v>
          </cell>
        </row>
        <row r="30">
          <cell r="H30" t="str">
            <v>MNICHOVO HRADIŠTĚ</v>
          </cell>
        </row>
        <row r="31">
          <cell r="H31" t="str">
            <v>NERATOVICE</v>
          </cell>
        </row>
        <row r="32">
          <cell r="H32" t="str">
            <v>NYMBURK</v>
          </cell>
        </row>
        <row r="33">
          <cell r="H33" t="str">
            <v>PODĚBRADY</v>
          </cell>
        </row>
        <row r="34">
          <cell r="H34" t="str">
            <v>PŘÍBRAM</v>
          </cell>
        </row>
        <row r="35">
          <cell r="H35" t="str">
            <v>RAKOVNÍK</v>
          </cell>
        </row>
        <row r="36">
          <cell r="H36" t="str">
            <v>ŘÍČANY</v>
          </cell>
        </row>
        <row r="37">
          <cell r="H37" t="str">
            <v>SEDLČANY</v>
          </cell>
        </row>
        <row r="38">
          <cell r="H38" t="str">
            <v>SLANÝ</v>
          </cell>
        </row>
        <row r="39">
          <cell r="H39" t="str">
            <v>VLAŠIM</v>
          </cell>
        </row>
        <row r="40">
          <cell r="H40" t="str">
            <v>VOTICE</v>
          </cell>
        </row>
        <row r="41">
          <cell r="H41" t="str">
            <v>ČESKÉ BUDĚJOVICE</v>
          </cell>
        </row>
        <row r="42">
          <cell r="H42" t="str">
            <v>BLATNÁ</v>
          </cell>
        </row>
        <row r="43">
          <cell r="H43" t="str">
            <v>ČESKÝ KRUMLOV</v>
          </cell>
        </row>
        <row r="44">
          <cell r="H44" t="str">
            <v>DAČICE</v>
          </cell>
        </row>
        <row r="45">
          <cell r="H45" t="str">
            <v>JINDŘICHŮV HRADEC</v>
          </cell>
        </row>
        <row r="46">
          <cell r="H46" t="str">
            <v>KAPLICE</v>
          </cell>
        </row>
        <row r="47">
          <cell r="H47" t="str">
            <v>MILEVSKO</v>
          </cell>
        </row>
        <row r="48">
          <cell r="H48" t="str">
            <v>PÍSEK</v>
          </cell>
        </row>
        <row r="49">
          <cell r="H49" t="str">
            <v>PRACHATICE</v>
          </cell>
        </row>
        <row r="50">
          <cell r="H50" t="str">
            <v>SOBĚSLAV</v>
          </cell>
        </row>
        <row r="51">
          <cell r="H51" t="str">
            <v>STRAKONICE</v>
          </cell>
        </row>
        <row r="52">
          <cell r="H52" t="str">
            <v>TÁBOR</v>
          </cell>
        </row>
        <row r="53">
          <cell r="H53" t="str">
            <v>TRHOVÉ SVINY</v>
          </cell>
        </row>
        <row r="54">
          <cell r="H54" t="str">
            <v>TŘEBOŇ</v>
          </cell>
        </row>
        <row r="55">
          <cell r="H55" t="str">
            <v>TÝN NAD VLTAVOU</v>
          </cell>
        </row>
        <row r="56">
          <cell r="H56" t="str">
            <v>VIMPERK</v>
          </cell>
        </row>
        <row r="57">
          <cell r="H57" t="str">
            <v>VODŇANY</v>
          </cell>
        </row>
        <row r="58">
          <cell r="H58" t="str">
            <v>PLZEŇ</v>
          </cell>
        </row>
        <row r="59">
          <cell r="H59" t="str">
            <v>PLZEŇ-SEVER</v>
          </cell>
        </row>
        <row r="60">
          <cell r="H60" t="str">
            <v>PLZEŇ-JIH</v>
          </cell>
        </row>
        <row r="61">
          <cell r="H61" t="str">
            <v>BLOVICE</v>
          </cell>
        </row>
        <row r="62">
          <cell r="H62" t="str">
            <v>DOMAŽLICE</v>
          </cell>
        </row>
        <row r="63">
          <cell r="H63" t="str">
            <v>HORAŽĎOVICE</v>
          </cell>
        </row>
        <row r="64">
          <cell r="H64" t="str">
            <v>HORŠOVSKÝ TÝN</v>
          </cell>
        </row>
        <row r="65">
          <cell r="H65" t="str">
            <v>KLATOVY</v>
          </cell>
        </row>
        <row r="66">
          <cell r="H66" t="str">
            <v>KRALOVICE</v>
          </cell>
        </row>
        <row r="67">
          <cell r="H67" t="str">
            <v>NEPOMUK</v>
          </cell>
        </row>
        <row r="68">
          <cell r="H68" t="str">
            <v>PŘEŠTICE</v>
          </cell>
        </row>
        <row r="69">
          <cell r="H69" t="str">
            <v>ROKYCANY</v>
          </cell>
        </row>
        <row r="70">
          <cell r="H70" t="str">
            <v>TACHOV</v>
          </cell>
        </row>
        <row r="71">
          <cell r="H71" t="str">
            <v>STŘÍBRO</v>
          </cell>
        </row>
        <row r="72">
          <cell r="H72" t="str">
            <v>SUŠICE</v>
          </cell>
        </row>
        <row r="73">
          <cell r="H73" t="str">
            <v>KARLOVY VARY</v>
          </cell>
        </row>
        <row r="74">
          <cell r="H74" t="str">
            <v>AŠ</v>
          </cell>
        </row>
        <row r="75">
          <cell r="H75" t="str">
            <v>CHEB</v>
          </cell>
        </row>
        <row r="76">
          <cell r="H76" t="str">
            <v>KRASLICE</v>
          </cell>
        </row>
        <row r="77">
          <cell r="H77" t="str">
            <v>MARIÁNSKÉ LÁZNĚ</v>
          </cell>
        </row>
        <row r="78">
          <cell r="H78" t="str">
            <v>OSTROV NAD OHŘÍ</v>
          </cell>
        </row>
        <row r="79">
          <cell r="H79" t="str">
            <v>SOKOLOV</v>
          </cell>
        </row>
        <row r="80">
          <cell r="H80" t="str">
            <v>ÚSTÍ NAD LABEM</v>
          </cell>
        </row>
        <row r="81">
          <cell r="H81" t="str">
            <v>BÍLINA</v>
          </cell>
        </row>
        <row r="82">
          <cell r="H82" t="str">
            <v>DĚČÍN</v>
          </cell>
        </row>
        <row r="83">
          <cell r="H83" t="str">
            <v>CHOMUTOV</v>
          </cell>
        </row>
        <row r="84">
          <cell r="H84" t="str">
            <v>KADAŇ</v>
          </cell>
        </row>
        <row r="85">
          <cell r="H85" t="str">
            <v>LIBOCHOVICE</v>
          </cell>
        </row>
        <row r="86">
          <cell r="H86" t="str">
            <v>LITOMĚŘICE</v>
          </cell>
        </row>
        <row r="87">
          <cell r="H87" t="str">
            <v>LITVÍNOV</v>
          </cell>
        </row>
        <row r="88">
          <cell r="H88" t="str">
            <v>LOUNY</v>
          </cell>
        </row>
        <row r="89">
          <cell r="H89" t="str">
            <v>MOST</v>
          </cell>
        </row>
        <row r="90">
          <cell r="H90" t="str">
            <v>PODBOŘANY</v>
          </cell>
        </row>
        <row r="91">
          <cell r="H91" t="str">
            <v>ROUDNICE NAD LABEM</v>
          </cell>
        </row>
        <row r="92">
          <cell r="H92" t="str">
            <v>RUMBURK</v>
          </cell>
        </row>
        <row r="93">
          <cell r="H93" t="str">
            <v>TEPLICE</v>
          </cell>
        </row>
        <row r="94">
          <cell r="H94" t="str">
            <v>ŽATEC</v>
          </cell>
        </row>
        <row r="95">
          <cell r="H95" t="str">
            <v>LIBEREC</v>
          </cell>
        </row>
        <row r="96">
          <cell r="H96" t="str">
            <v>ČESKÁ LÍPA</v>
          </cell>
        </row>
        <row r="97">
          <cell r="H97" t="str">
            <v>FRÝDLANT</v>
          </cell>
        </row>
        <row r="98">
          <cell r="H98" t="str">
            <v>JABLONEC NAD NISOU</v>
          </cell>
        </row>
        <row r="99">
          <cell r="H99" t="str">
            <v>JILEMNICE</v>
          </cell>
        </row>
        <row r="100">
          <cell r="H100" t="str">
            <v>NOVÝ BOR</v>
          </cell>
        </row>
        <row r="101">
          <cell r="H101" t="str">
            <v>SEMILY</v>
          </cell>
        </row>
        <row r="102">
          <cell r="H102" t="str">
            <v>TANVALD</v>
          </cell>
        </row>
        <row r="103">
          <cell r="H103" t="str">
            <v>TURNOV</v>
          </cell>
        </row>
        <row r="104">
          <cell r="H104" t="str">
            <v>ŽELEZNÝ BROD</v>
          </cell>
        </row>
        <row r="105">
          <cell r="H105" t="str">
            <v>HRADEC KRÁLOVÉ</v>
          </cell>
        </row>
        <row r="106">
          <cell r="H106" t="str">
            <v>BROUMOV</v>
          </cell>
        </row>
        <row r="107">
          <cell r="H107" t="str">
            <v>DOBRUŠKA</v>
          </cell>
        </row>
        <row r="108">
          <cell r="H108" t="str">
            <v>DVŮR KRÁLOVÉ</v>
          </cell>
        </row>
        <row r="109">
          <cell r="H109" t="str">
            <v>HOŘICE</v>
          </cell>
        </row>
        <row r="110">
          <cell r="H110" t="str">
            <v>JAROMĚŘ</v>
          </cell>
        </row>
        <row r="111">
          <cell r="H111" t="str">
            <v>JIČÍN</v>
          </cell>
        </row>
        <row r="112">
          <cell r="H112" t="str">
            <v>KOSTELEC NAD ORLICÍ</v>
          </cell>
        </row>
        <row r="113">
          <cell r="H113" t="str">
            <v>NÁCHOD</v>
          </cell>
        </row>
        <row r="114">
          <cell r="H114" t="str">
            <v>NOVÁ PAKA</v>
          </cell>
        </row>
        <row r="115">
          <cell r="H115" t="str">
            <v>NOVÝ BYDŽOV</v>
          </cell>
        </row>
        <row r="116">
          <cell r="H116" t="str">
            <v>RYCHNOV NAD KNĚŽ.</v>
          </cell>
        </row>
        <row r="117">
          <cell r="H117" t="str">
            <v>TRUTNOV</v>
          </cell>
        </row>
        <row r="118">
          <cell r="H118" t="str">
            <v>VRCHLABÍ</v>
          </cell>
        </row>
        <row r="119">
          <cell r="H119" t="str">
            <v>PARDUBICE</v>
          </cell>
        </row>
        <row r="120">
          <cell r="H120" t="str">
            <v>HLINSKO</v>
          </cell>
        </row>
        <row r="121">
          <cell r="H121" t="str">
            <v>HOLICE</v>
          </cell>
        </row>
        <row r="122">
          <cell r="H122" t="str">
            <v>CHRUDIM</v>
          </cell>
        </row>
        <row r="123">
          <cell r="H123" t="str">
            <v>LITOMYŠL</v>
          </cell>
        </row>
        <row r="124">
          <cell r="H124" t="str">
            <v>MORAVSKÁ TŘEBOVÁ</v>
          </cell>
        </row>
        <row r="125">
          <cell r="H125" t="str">
            <v>PŘELOUČ</v>
          </cell>
        </row>
        <row r="126">
          <cell r="H126" t="str">
            <v>SVITAVY</v>
          </cell>
        </row>
        <row r="127">
          <cell r="H127" t="str">
            <v>ÚSTÍ NAD ORLICÍ</v>
          </cell>
        </row>
        <row r="128">
          <cell r="H128" t="str">
            <v>VYSOKÉ MÝTO</v>
          </cell>
        </row>
        <row r="129">
          <cell r="H129" t="str">
            <v>ŽAMBERK</v>
          </cell>
        </row>
        <row r="130">
          <cell r="H130" t="str">
            <v>JIHLAVA</v>
          </cell>
        </row>
        <row r="131">
          <cell r="H131" t="str">
            <v>BYSTŘICE NAD PERN.</v>
          </cell>
        </row>
        <row r="132">
          <cell r="H132" t="str">
            <v>HAVLÍČKŮV BROD</v>
          </cell>
        </row>
        <row r="133">
          <cell r="H133" t="str">
            <v>HUMPOLEC</v>
          </cell>
        </row>
        <row r="134">
          <cell r="H134" t="str">
            <v>CHOTĚBOŘ</v>
          </cell>
        </row>
        <row r="135">
          <cell r="H135" t="str">
            <v>LEDEČ NAD SÁZAVOU</v>
          </cell>
        </row>
        <row r="136">
          <cell r="H136" t="str">
            <v>MORAVSKÉ BUDĚJOVICE</v>
          </cell>
        </row>
        <row r="137">
          <cell r="H137" t="str">
            <v>NÁMĚŠŤ NAD OSLAVOU</v>
          </cell>
        </row>
        <row r="138">
          <cell r="H138" t="str">
            <v>PACOV</v>
          </cell>
        </row>
        <row r="139">
          <cell r="H139" t="str">
            <v>PELHŘIMOV</v>
          </cell>
        </row>
        <row r="140">
          <cell r="H140" t="str">
            <v>TELČ</v>
          </cell>
        </row>
        <row r="141">
          <cell r="H141" t="str">
            <v>TŘEBÍČ</v>
          </cell>
        </row>
        <row r="142">
          <cell r="H142" t="str">
            <v>VELKÉ MEZIŘÍČÍ</v>
          </cell>
        </row>
        <row r="143">
          <cell r="H143" t="str">
            <v>ŽĎÁR NAD SÁZAVOU</v>
          </cell>
        </row>
        <row r="144">
          <cell r="H144" t="str">
            <v>BRNO I</v>
          </cell>
        </row>
        <row r="145">
          <cell r="H145" t="str">
            <v>BRNO II</v>
          </cell>
        </row>
        <row r="146">
          <cell r="H146" t="str">
            <v>BRNO III</v>
          </cell>
        </row>
        <row r="147">
          <cell r="H147" t="str">
            <v>BRNO IV</v>
          </cell>
        </row>
        <row r="148">
          <cell r="H148" t="str">
            <v>BRNO VENKOV</v>
          </cell>
        </row>
        <row r="149">
          <cell r="H149" t="str">
            <v>BLANSKO</v>
          </cell>
        </row>
        <row r="150">
          <cell r="H150" t="str">
            <v>BOSKOVICE</v>
          </cell>
        </row>
        <row r="151">
          <cell r="H151" t="str">
            <v>BŘECLAV</v>
          </cell>
        </row>
        <row r="152">
          <cell r="H152" t="str">
            <v>BUČOVICE</v>
          </cell>
        </row>
        <row r="153">
          <cell r="H153" t="str">
            <v>HODONÍN</v>
          </cell>
        </row>
        <row r="154">
          <cell r="H154" t="str">
            <v>HUSTOPEČE</v>
          </cell>
        </row>
        <row r="155">
          <cell r="H155" t="str">
            <v>IVANČICE</v>
          </cell>
        </row>
        <row r="156">
          <cell r="H156" t="str">
            <v>KYJOV</v>
          </cell>
        </row>
        <row r="157">
          <cell r="H157" t="str">
            <v>MIKULOV</v>
          </cell>
        </row>
        <row r="158">
          <cell r="H158" t="str">
            <v>MORAVSKÝ KRUMLOV</v>
          </cell>
        </row>
        <row r="159">
          <cell r="H159" t="str">
            <v>SLAVKOV U BRNA</v>
          </cell>
        </row>
        <row r="160">
          <cell r="H160" t="str">
            <v>TIŠNOV</v>
          </cell>
        </row>
        <row r="161">
          <cell r="H161" t="str">
            <v>VESELÍ NAD MORAVOU</v>
          </cell>
        </row>
        <row r="162">
          <cell r="H162" t="str">
            <v>VYŠKOV</v>
          </cell>
        </row>
        <row r="163">
          <cell r="H163" t="str">
            <v>ZNOJMO</v>
          </cell>
        </row>
        <row r="164">
          <cell r="H164" t="str">
            <v>OLOMOUC</v>
          </cell>
        </row>
        <row r="165">
          <cell r="H165" t="str">
            <v>HRANICE</v>
          </cell>
        </row>
        <row r="166">
          <cell r="H166" t="str">
            <v>JESENÍK</v>
          </cell>
        </row>
        <row r="167">
          <cell r="H167" t="str">
            <v>KONICE</v>
          </cell>
        </row>
        <row r="168">
          <cell r="H168" t="str">
            <v>LITOVEL</v>
          </cell>
        </row>
        <row r="169">
          <cell r="H169" t="str">
            <v>PROSTĚJOV</v>
          </cell>
        </row>
        <row r="170">
          <cell r="H170" t="str">
            <v>PŘEROV</v>
          </cell>
        </row>
        <row r="171">
          <cell r="H171" t="str">
            <v>ŠTERNBERK</v>
          </cell>
        </row>
        <row r="172">
          <cell r="H172" t="str">
            <v>ŠUMPERK</v>
          </cell>
        </row>
        <row r="173">
          <cell r="H173" t="str">
            <v>ZÁBŘEH</v>
          </cell>
        </row>
        <row r="174">
          <cell r="H174" t="str">
            <v>OSTRAVA I</v>
          </cell>
        </row>
        <row r="175">
          <cell r="H175" t="str">
            <v>OSTRAVA II</v>
          </cell>
        </row>
        <row r="176">
          <cell r="H176" t="str">
            <v>OSTRAVA III</v>
          </cell>
        </row>
        <row r="177">
          <cell r="H177" t="str">
            <v>BOHUMÍN</v>
          </cell>
        </row>
        <row r="178">
          <cell r="H178" t="str">
            <v>BRUNTÁL</v>
          </cell>
        </row>
        <row r="179">
          <cell r="H179" t="str">
            <v>ČESKÝ TĚŠÍN</v>
          </cell>
        </row>
        <row r="180">
          <cell r="H180" t="str">
            <v>FRÝDEK-MÍSTEK</v>
          </cell>
        </row>
        <row r="181">
          <cell r="H181" t="str">
            <v>FRÝDLANT NAD OSTRAV.</v>
          </cell>
        </row>
        <row r="182">
          <cell r="H182" t="str">
            <v>FULNEK</v>
          </cell>
        </row>
        <row r="183">
          <cell r="H183" t="str">
            <v>HAVÍŘOV</v>
          </cell>
        </row>
        <row r="184">
          <cell r="H184" t="str">
            <v>HLUČÍN</v>
          </cell>
        </row>
        <row r="185">
          <cell r="H185" t="str">
            <v>KARVINÁ</v>
          </cell>
        </row>
        <row r="186">
          <cell r="H186" t="str">
            <v>KOPŘIVNICE</v>
          </cell>
        </row>
        <row r="187">
          <cell r="H187" t="str">
            <v>KRNOV</v>
          </cell>
        </row>
        <row r="188">
          <cell r="H188" t="str">
            <v>NOVÝ JIČÍN</v>
          </cell>
        </row>
        <row r="189">
          <cell r="H189" t="str">
            <v>OPAVA</v>
          </cell>
        </row>
        <row r="190">
          <cell r="H190" t="str">
            <v>ORLOVÁ</v>
          </cell>
        </row>
        <row r="191">
          <cell r="H191" t="str">
            <v>TŘINEC</v>
          </cell>
        </row>
        <row r="192">
          <cell r="H192" t="str">
            <v>ZLÍN</v>
          </cell>
        </row>
        <row r="193">
          <cell r="H193" t="str">
            <v>BYSTŘICE POD HOSTÝNEM</v>
          </cell>
        </row>
        <row r="194">
          <cell r="H194" t="str">
            <v>HOLEŠOV</v>
          </cell>
        </row>
        <row r="195">
          <cell r="H195" t="str">
            <v>KROMĚŘÍŽ</v>
          </cell>
        </row>
        <row r="196">
          <cell r="H196" t="str">
            <v>LUHAČOVICE</v>
          </cell>
        </row>
        <row r="197">
          <cell r="H197" t="str">
            <v>OTROKOVICE</v>
          </cell>
        </row>
        <row r="198">
          <cell r="H198" t="str">
            <v>ROŽNOV POD RADH.</v>
          </cell>
        </row>
        <row r="199">
          <cell r="H199" t="str">
            <v>UHERSKÝ BROD</v>
          </cell>
        </row>
        <row r="200">
          <cell r="H200" t="str">
            <v>UHERSKÉ HRADIŠTĚ</v>
          </cell>
        </row>
        <row r="201">
          <cell r="H201" t="str">
            <v>VALAŠSKÉ MEZIŘÍČÍ</v>
          </cell>
        </row>
        <row r="202">
          <cell r="H202" t="str">
            <v>VALAŠSKÉ KLOBOUKY</v>
          </cell>
        </row>
        <row r="203">
          <cell r="H203" t="str">
            <v>VSETÍN</v>
          </cell>
        </row>
        <row r="204">
          <cell r="H204" t="str">
            <v>SPECIALIZOVANÝ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VOD"/>
      <sheetName val="ZAKL_DATA"/>
      <sheetName val="Ciselnik"/>
      <sheetName val="XML_export"/>
      <sheetName val="XML_mapping"/>
      <sheetName val="1_str"/>
      <sheetName val="2_str"/>
      <sheetName val="FU"/>
    </sheetNames>
    <sheetDataSet>
      <sheetData sheetId="0"/>
      <sheetData sheetId="1"/>
      <sheetData sheetId="2">
        <row r="3">
          <cell r="K3" t="str">
            <v>ČESKÁ REPUBLIKA</v>
          </cell>
        </row>
        <row r="4">
          <cell r="K4" t="str">
            <v>Afghánská islámská republika</v>
          </cell>
        </row>
        <row r="5">
          <cell r="K5" t="str">
            <v>Provincie Alandy</v>
          </cell>
        </row>
        <row r="6">
          <cell r="K6" t="str">
            <v>Albánská republika</v>
          </cell>
        </row>
        <row r="7">
          <cell r="K7" t="str">
            <v>Alžírská demokratická a lidová republika</v>
          </cell>
        </row>
        <row r="8">
          <cell r="K8" t="str">
            <v>Území Americká Samoa</v>
          </cell>
        </row>
        <row r="9">
          <cell r="K9" t="str">
            <v>Americké Panenské ostrovy</v>
          </cell>
        </row>
        <row r="10">
          <cell r="K10" t="str">
            <v>Andorrské knížectví</v>
          </cell>
        </row>
        <row r="11">
          <cell r="K11" t="str">
            <v>Angolská republika</v>
          </cell>
        </row>
        <row r="12">
          <cell r="K12" t="str">
            <v>Anguilla</v>
          </cell>
        </row>
        <row r="13">
          <cell r="K13" t="str">
            <v>Antarktida</v>
          </cell>
        </row>
        <row r="14">
          <cell r="K14" t="str">
            <v>Antigua a Barbuda</v>
          </cell>
        </row>
        <row r="15">
          <cell r="K15" t="str">
            <v>Argentinská republika</v>
          </cell>
        </row>
        <row r="16">
          <cell r="K16" t="str">
            <v>Arménská republika</v>
          </cell>
        </row>
        <row r="17">
          <cell r="K17" t="str">
            <v>Aruba</v>
          </cell>
        </row>
        <row r="18">
          <cell r="K18" t="str">
            <v>Australské společenství</v>
          </cell>
        </row>
        <row r="19">
          <cell r="K19" t="str">
            <v>Ázerbájdžánská republika</v>
          </cell>
        </row>
        <row r="20">
          <cell r="K20" t="str">
            <v>Bahamské společenství</v>
          </cell>
        </row>
        <row r="21">
          <cell r="K21" t="str">
            <v>Království Bahrajn</v>
          </cell>
        </row>
        <row r="22">
          <cell r="K22" t="str">
            <v>Bangladéšská lidová republika</v>
          </cell>
        </row>
        <row r="23">
          <cell r="K23" t="str">
            <v>Barbados</v>
          </cell>
        </row>
        <row r="24">
          <cell r="K24" t="str">
            <v>Belgické království</v>
          </cell>
        </row>
        <row r="25">
          <cell r="K25" t="str">
            <v>Belize</v>
          </cell>
        </row>
        <row r="26">
          <cell r="K26" t="str">
            <v>Běloruská republika</v>
          </cell>
        </row>
        <row r="27">
          <cell r="K27" t="str">
            <v>Beninská republika</v>
          </cell>
        </row>
        <row r="28">
          <cell r="K28" t="str">
            <v>Bermudy</v>
          </cell>
        </row>
        <row r="29">
          <cell r="K29" t="str">
            <v>Bhútánské království</v>
          </cell>
        </row>
        <row r="30">
          <cell r="K30" t="str">
            <v>Mnohonárodní stát Bolívie</v>
          </cell>
        </row>
        <row r="31">
          <cell r="K31" t="str">
            <v>Bonaire, Svatý Eustach a Saba</v>
          </cell>
        </row>
        <row r="32">
          <cell r="K32" t="str">
            <v>Bosna a Hercegovina</v>
          </cell>
        </row>
        <row r="33">
          <cell r="K33" t="str">
            <v>Botswanská republika</v>
          </cell>
        </row>
        <row r="34">
          <cell r="K34" t="str">
            <v>Bouvetův ostrov</v>
          </cell>
        </row>
        <row r="35">
          <cell r="K35" t="str">
            <v>Brazilská federativní republika</v>
          </cell>
        </row>
        <row r="36">
          <cell r="K36" t="str">
            <v>Britské území v Indickém oceánu</v>
          </cell>
        </row>
        <row r="37">
          <cell r="K37" t="str">
            <v>Britské Panenské ostrovy</v>
          </cell>
        </row>
        <row r="38">
          <cell r="K38" t="str">
            <v>Stát Brunej Darussalam</v>
          </cell>
        </row>
        <row r="39">
          <cell r="K39" t="str">
            <v>Bulharská republika</v>
          </cell>
        </row>
        <row r="40">
          <cell r="K40" t="str">
            <v>Burkina Faso</v>
          </cell>
        </row>
        <row r="41">
          <cell r="K41" t="str">
            <v>Burundská republika</v>
          </cell>
        </row>
        <row r="42">
          <cell r="K42" t="str">
            <v>Cookovy ostrovy</v>
          </cell>
        </row>
        <row r="43">
          <cell r="K43" t="str">
            <v>Curaçao</v>
          </cell>
        </row>
        <row r="44">
          <cell r="K44" t="str">
            <v>Čadská republika</v>
          </cell>
        </row>
        <row r="45">
          <cell r="K45" t="str">
            <v>Černá Hora</v>
          </cell>
        </row>
        <row r="46">
          <cell r="K46" t="str">
            <v>Česká republika</v>
          </cell>
        </row>
        <row r="47">
          <cell r="K47" t="str">
            <v>Čínská lidová republika</v>
          </cell>
        </row>
        <row r="48">
          <cell r="K48" t="str">
            <v>Dánské království</v>
          </cell>
        </row>
        <row r="49">
          <cell r="K49" t="str">
            <v>Demokratická republika Kongo</v>
          </cell>
        </row>
        <row r="50">
          <cell r="K50" t="str">
            <v>Dominické společenství</v>
          </cell>
        </row>
        <row r="51">
          <cell r="K51" t="str">
            <v>Dominikánská republika</v>
          </cell>
        </row>
        <row r="52">
          <cell r="K52" t="str">
            <v>Džibutská republika</v>
          </cell>
        </row>
        <row r="53">
          <cell r="K53" t="str">
            <v>Egyptská arabská republika</v>
          </cell>
        </row>
        <row r="54">
          <cell r="K54" t="str">
            <v>Ekvádorská republika</v>
          </cell>
        </row>
        <row r="55">
          <cell r="K55" t="str">
            <v>Stát Eritrea</v>
          </cell>
        </row>
        <row r="56">
          <cell r="K56" t="str">
            <v>Estonská republika</v>
          </cell>
        </row>
        <row r="57">
          <cell r="K57" t="str">
            <v>Etiopská federativní demokratická republika</v>
          </cell>
        </row>
        <row r="58">
          <cell r="K58" t="str">
            <v>Faerské ostrovy</v>
          </cell>
        </row>
        <row r="59">
          <cell r="K59" t="str">
            <v>Falklandské ostrovy</v>
          </cell>
        </row>
        <row r="60">
          <cell r="K60" t="str">
            <v>Fidžijská republika</v>
          </cell>
        </row>
        <row r="61">
          <cell r="K61" t="str">
            <v>Filipínská republika</v>
          </cell>
        </row>
        <row r="62">
          <cell r="K62" t="str">
            <v>Finská republika</v>
          </cell>
        </row>
        <row r="63">
          <cell r="K63" t="str">
            <v>Francouzská republika</v>
          </cell>
        </row>
        <row r="64">
          <cell r="K64" t="str">
            <v>Region Francouzská Guyana</v>
          </cell>
        </row>
        <row r="65">
          <cell r="K65" t="str">
            <v>Teritorium Francouzská jižní a antarktická území</v>
          </cell>
        </row>
        <row r="66">
          <cell r="K66" t="str">
            <v>Francouzská Polynésie</v>
          </cell>
        </row>
        <row r="67">
          <cell r="K67" t="str">
            <v>Gabonská republika</v>
          </cell>
        </row>
        <row r="68">
          <cell r="K68" t="str">
            <v>Gambijská republika</v>
          </cell>
        </row>
        <row r="69">
          <cell r="K69" t="str">
            <v>Ghanská republika</v>
          </cell>
        </row>
        <row r="70">
          <cell r="K70" t="str">
            <v>Gibraltar</v>
          </cell>
        </row>
        <row r="71">
          <cell r="K71" t="str">
            <v>Grenadský stát</v>
          </cell>
        </row>
        <row r="72">
          <cell r="K72" t="str">
            <v>Grónsko</v>
          </cell>
        </row>
        <row r="73">
          <cell r="K73" t="str">
            <v>Gruzie</v>
          </cell>
        </row>
        <row r="74">
          <cell r="K74" t="str">
            <v>Region Guadeloupe</v>
          </cell>
        </row>
        <row r="75">
          <cell r="K75" t="str">
            <v>Teritorium Guam</v>
          </cell>
        </row>
        <row r="76">
          <cell r="K76" t="str">
            <v>Guatemalská republika</v>
          </cell>
        </row>
        <row r="77">
          <cell r="K77" t="str">
            <v>Bailiwick Guernsey</v>
          </cell>
        </row>
        <row r="78">
          <cell r="K78" t="str">
            <v>Guinejská republika</v>
          </cell>
        </row>
        <row r="79">
          <cell r="K79" t="str">
            <v>Republika Guinea-Bissau</v>
          </cell>
        </row>
        <row r="80">
          <cell r="K80" t="str">
            <v>Guyanská kooperativní republika</v>
          </cell>
        </row>
        <row r="81">
          <cell r="K81" t="str">
            <v>Republika Haiti</v>
          </cell>
        </row>
        <row r="82">
          <cell r="K82" t="str">
            <v>Heardův ostrov a MacDonaldovy ostrovy</v>
          </cell>
        </row>
        <row r="83">
          <cell r="K83" t="str">
            <v>Honduraská republika</v>
          </cell>
        </row>
        <row r="84">
          <cell r="K84" t="str">
            <v>Zvláštní administrativní oblast Čínské lidové republiky Hongkong</v>
          </cell>
        </row>
        <row r="85">
          <cell r="K85" t="str">
            <v>Chilská republika</v>
          </cell>
        </row>
        <row r="86">
          <cell r="K86" t="str">
            <v>Chorvatská republika</v>
          </cell>
        </row>
        <row r="87">
          <cell r="K87" t="str">
            <v>Indická republika</v>
          </cell>
        </row>
        <row r="88">
          <cell r="K88" t="str">
            <v>Indonéská republika</v>
          </cell>
        </row>
        <row r="89">
          <cell r="K89" t="str">
            <v>Irácká republika</v>
          </cell>
        </row>
        <row r="90">
          <cell r="K90" t="str">
            <v>Íránská islámská republika</v>
          </cell>
        </row>
        <row r="91">
          <cell r="K91" t="str">
            <v>Irsko</v>
          </cell>
        </row>
        <row r="92">
          <cell r="K92" t="str">
            <v>Islandská republika</v>
          </cell>
        </row>
        <row r="93">
          <cell r="K93" t="str">
            <v>Italská republika</v>
          </cell>
        </row>
        <row r="94">
          <cell r="K94" t="str">
            <v>Stát Izrael</v>
          </cell>
        </row>
        <row r="95">
          <cell r="K95" t="str">
            <v>Jamajka</v>
          </cell>
        </row>
        <row r="96">
          <cell r="K96" t="str">
            <v>Japonsko</v>
          </cell>
        </row>
        <row r="97">
          <cell r="K97" t="str">
            <v>Jemenská republika</v>
          </cell>
        </row>
        <row r="98">
          <cell r="K98" t="str">
            <v>Bailiwick Jersey</v>
          </cell>
        </row>
        <row r="99">
          <cell r="K99" t="str">
            <v>Jihoafrická republika</v>
          </cell>
        </row>
        <row r="100">
          <cell r="K100" t="str">
            <v>Jižní Georgie a Jižní Sandwichovy ostrovy</v>
          </cell>
        </row>
        <row r="101">
          <cell r="K101" t="str">
            <v>Jihosúdánská republika</v>
          </cell>
        </row>
        <row r="102">
          <cell r="K102" t="str">
            <v>Jordánské hášimovské království</v>
          </cell>
        </row>
        <row r="103">
          <cell r="K103" t="str">
            <v>Kajmanské ostrovy</v>
          </cell>
        </row>
        <row r="104">
          <cell r="K104" t="str">
            <v>Kambodžské království</v>
          </cell>
        </row>
        <row r="105">
          <cell r="K105" t="str">
            <v>Kamerunská republika</v>
          </cell>
        </row>
        <row r="106">
          <cell r="K106" t="str">
            <v>Kanada</v>
          </cell>
        </row>
        <row r="107">
          <cell r="K107" t="str">
            <v>Kapverdská republika</v>
          </cell>
        </row>
        <row r="108">
          <cell r="K108" t="str">
            <v>Stát Katar</v>
          </cell>
        </row>
        <row r="109">
          <cell r="K109" t="str">
            <v>Republika Kazachstán</v>
          </cell>
        </row>
        <row r="110">
          <cell r="K110" t="str">
            <v>Keňská republika</v>
          </cell>
        </row>
        <row r="111">
          <cell r="K111" t="str">
            <v>Republika Kiribati</v>
          </cell>
        </row>
        <row r="112">
          <cell r="K112" t="str">
            <v>Území Kokosové (Keelingovy) ostrovy</v>
          </cell>
        </row>
        <row r="113">
          <cell r="K113" t="str">
            <v>Kolumbijská republika</v>
          </cell>
        </row>
        <row r="114">
          <cell r="K114" t="str">
            <v>Komorský svaz</v>
          </cell>
        </row>
        <row r="115">
          <cell r="K115" t="str">
            <v>Konžská republika</v>
          </cell>
        </row>
        <row r="116">
          <cell r="K116" t="str">
            <v>Korejská lidově demokratická republika</v>
          </cell>
        </row>
        <row r="117">
          <cell r="K117" t="str">
            <v>Korejská republika</v>
          </cell>
        </row>
        <row r="118">
          <cell r="K118" t="str">
            <v>Kosovská republika</v>
          </cell>
        </row>
        <row r="119">
          <cell r="K119" t="str">
            <v>Kostarická republika</v>
          </cell>
        </row>
        <row r="120">
          <cell r="K120" t="str">
            <v>Kubánská republika</v>
          </cell>
        </row>
        <row r="121">
          <cell r="K121" t="str">
            <v>Kuvajtský stát</v>
          </cell>
        </row>
        <row r="122">
          <cell r="K122" t="str">
            <v>Kyperská republika</v>
          </cell>
        </row>
        <row r="123">
          <cell r="K123" t="str">
            <v>Kyrgyzská republika</v>
          </cell>
        </row>
        <row r="124">
          <cell r="K124" t="str">
            <v>Laoská lidově demokratická republika</v>
          </cell>
        </row>
        <row r="125">
          <cell r="K125" t="str">
            <v>Lesothské království</v>
          </cell>
        </row>
        <row r="126">
          <cell r="K126" t="str">
            <v>Libanonská republika</v>
          </cell>
        </row>
        <row r="127">
          <cell r="K127" t="str">
            <v>Liberijská republika</v>
          </cell>
        </row>
        <row r="128">
          <cell r="K128" t="str">
            <v>Libyjský stát</v>
          </cell>
        </row>
        <row r="129">
          <cell r="K129" t="str">
            <v>Lichtenštejnské knížectví</v>
          </cell>
        </row>
        <row r="130">
          <cell r="K130" t="str">
            <v>Litevská republika</v>
          </cell>
        </row>
        <row r="131">
          <cell r="K131" t="str">
            <v>Lotyšská republika</v>
          </cell>
        </row>
        <row r="132">
          <cell r="K132" t="str">
            <v>Lucemburské velkovévodství</v>
          </cell>
        </row>
        <row r="133">
          <cell r="K133" t="str">
            <v>Zvláštní administrativní oblast Čínské lidové republiky Macao</v>
          </cell>
        </row>
        <row r="134">
          <cell r="K134" t="str">
            <v>Madagaskarská republika</v>
          </cell>
        </row>
        <row r="135">
          <cell r="K135" t="str">
            <v>Maďarsko</v>
          </cell>
        </row>
        <row r="136">
          <cell r="K136" t="str">
            <v>Bývalá jugoslávská republika Makedonie</v>
          </cell>
        </row>
        <row r="137">
          <cell r="K137" t="str">
            <v>Malajsie</v>
          </cell>
        </row>
        <row r="138">
          <cell r="K138" t="str">
            <v>Malawiská republika</v>
          </cell>
        </row>
        <row r="139">
          <cell r="K139" t="str">
            <v>Maledivská republika</v>
          </cell>
        </row>
        <row r="140">
          <cell r="K140" t="str">
            <v>Republika Mali</v>
          </cell>
        </row>
        <row r="141">
          <cell r="K141" t="str">
            <v>Maltská republika</v>
          </cell>
        </row>
        <row r="142">
          <cell r="K142" t="str">
            <v>Ostrov Man</v>
          </cell>
        </row>
        <row r="143">
          <cell r="K143" t="str">
            <v>Marocké království</v>
          </cell>
        </row>
        <row r="144">
          <cell r="K144" t="str">
            <v>Republika Marshallovy ostrovy</v>
          </cell>
        </row>
        <row r="145">
          <cell r="K145" t="str">
            <v>Region Martinik</v>
          </cell>
        </row>
        <row r="146">
          <cell r="K146" t="str">
            <v>Mauricijská republika</v>
          </cell>
        </row>
        <row r="147">
          <cell r="K147" t="str">
            <v>Mauritánská islámská republika</v>
          </cell>
        </row>
        <row r="148">
          <cell r="K148" t="str">
            <v>Departementní společenství Mayotte</v>
          </cell>
        </row>
        <row r="149">
          <cell r="K149" t="str">
            <v>Menší odlehlé ostrovy USA</v>
          </cell>
        </row>
        <row r="150">
          <cell r="K150" t="str">
            <v>Spojené státy mexické</v>
          </cell>
        </row>
        <row r="151">
          <cell r="K151" t="str">
            <v>Federativní státy Mikronésie</v>
          </cell>
        </row>
        <row r="152">
          <cell r="K152" t="str">
            <v>Moldavská republika</v>
          </cell>
        </row>
        <row r="153">
          <cell r="K153" t="str">
            <v>Monacké knížectví</v>
          </cell>
        </row>
        <row r="154">
          <cell r="K154" t="str">
            <v>Mongolsko</v>
          </cell>
        </row>
        <row r="155">
          <cell r="K155" t="str">
            <v>Montserrat</v>
          </cell>
        </row>
        <row r="156">
          <cell r="K156" t="str">
            <v>Mosambická republika</v>
          </cell>
        </row>
        <row r="157">
          <cell r="K157" t="str">
            <v>Republika Myanmarský svaz</v>
          </cell>
        </row>
        <row r="158">
          <cell r="K158" t="str">
            <v>Namibijská republika</v>
          </cell>
        </row>
        <row r="159">
          <cell r="K159" t="str">
            <v>Republika Nauru</v>
          </cell>
        </row>
        <row r="160">
          <cell r="K160" t="str">
            <v>Spolková republika Německo</v>
          </cell>
        </row>
        <row r="161">
          <cell r="K161" t="str">
            <v>Nepálská federativní demokratická republika</v>
          </cell>
        </row>
        <row r="162">
          <cell r="K162" t="str">
            <v>Nigerská republika</v>
          </cell>
        </row>
        <row r="163">
          <cell r="K163" t="str">
            <v>Nigerijská federativní republika</v>
          </cell>
        </row>
        <row r="164">
          <cell r="K164" t="str">
            <v>Nikaragujská republika</v>
          </cell>
        </row>
        <row r="165">
          <cell r="K165" t="str">
            <v>Niue</v>
          </cell>
        </row>
        <row r="166">
          <cell r="K166" t="str">
            <v>Nizozemsko</v>
          </cell>
        </row>
        <row r="167">
          <cell r="K167" t="str">
            <v>Území Norfolk</v>
          </cell>
        </row>
        <row r="168">
          <cell r="K168" t="str">
            <v>Norské království</v>
          </cell>
        </row>
        <row r="169">
          <cell r="K169" t="str">
            <v>Nová Kaledonie</v>
          </cell>
        </row>
        <row r="170">
          <cell r="K170" t="str">
            <v>Nový Zéland</v>
          </cell>
        </row>
        <row r="171">
          <cell r="K171" t="str">
            <v>Sultanát Omán</v>
          </cell>
        </row>
        <row r="172">
          <cell r="K172" t="str">
            <v>Pákistánská islámská republika</v>
          </cell>
        </row>
        <row r="173">
          <cell r="K173" t="str">
            <v>Republika Palau</v>
          </cell>
        </row>
        <row r="174">
          <cell r="K174" t="str">
            <v>Palestinská autonomní území</v>
          </cell>
        </row>
        <row r="175">
          <cell r="K175" t="str">
            <v>Panamská republika</v>
          </cell>
        </row>
        <row r="176">
          <cell r="K176" t="str">
            <v>Nezávislý stát Papua Nová Guinea</v>
          </cell>
        </row>
        <row r="177">
          <cell r="K177" t="str">
            <v>Paraguayská republika</v>
          </cell>
        </row>
        <row r="178">
          <cell r="K178" t="str">
            <v>Peruánská republika</v>
          </cell>
        </row>
        <row r="179">
          <cell r="K179" t="str">
            <v>Pitcairnovy ostrovy</v>
          </cell>
        </row>
        <row r="180">
          <cell r="K180" t="str">
            <v>Republika Pobřeží slonoviny</v>
          </cell>
        </row>
        <row r="181">
          <cell r="K181" t="str">
            <v>Polská republika</v>
          </cell>
        </row>
        <row r="182">
          <cell r="K182" t="str">
            <v>Portorické společenství</v>
          </cell>
        </row>
        <row r="183">
          <cell r="K183" t="str">
            <v>Portugalská republika</v>
          </cell>
        </row>
        <row r="184">
          <cell r="K184" t="str">
            <v>Rakouská republika</v>
          </cell>
        </row>
        <row r="185">
          <cell r="K185" t="str">
            <v>Region Réunion</v>
          </cell>
        </row>
        <row r="186">
          <cell r="K186" t="str">
            <v>Republika Rovníková Guinea</v>
          </cell>
        </row>
        <row r="187">
          <cell r="K187" t="str">
            <v>Rumunsko</v>
          </cell>
        </row>
        <row r="188">
          <cell r="K188" t="str">
            <v>Ruská federace</v>
          </cell>
        </row>
        <row r="189">
          <cell r="K189" t="str">
            <v>Rwandská republika</v>
          </cell>
        </row>
        <row r="190">
          <cell r="K190" t="str">
            <v>Řecká republika</v>
          </cell>
        </row>
        <row r="191">
          <cell r="K191" t="str">
            <v>Územní společenství Saint Pierre a Miquelon</v>
          </cell>
        </row>
        <row r="192">
          <cell r="K192" t="str">
            <v>Salvadorská republika</v>
          </cell>
        </row>
        <row r="193">
          <cell r="K193" t="str">
            <v>Nezávislý stát Samoa</v>
          </cell>
        </row>
        <row r="194">
          <cell r="K194" t="str">
            <v>Republika San Marino</v>
          </cell>
        </row>
        <row r="195">
          <cell r="K195" t="str">
            <v>Království Saúdská Arábie</v>
          </cell>
        </row>
        <row r="196">
          <cell r="K196" t="str">
            <v>Senegalská republika</v>
          </cell>
        </row>
        <row r="197">
          <cell r="K197" t="str">
            <v>Společenství Severní Mariany</v>
          </cell>
        </row>
        <row r="198">
          <cell r="K198" t="str">
            <v>Seychelská republika</v>
          </cell>
        </row>
        <row r="199">
          <cell r="K199" t="str">
            <v>Republika Sierra Leone</v>
          </cell>
        </row>
        <row r="200">
          <cell r="K200" t="str">
            <v>Singapurská republika</v>
          </cell>
        </row>
        <row r="201">
          <cell r="K201" t="str">
            <v>Slovenská republika</v>
          </cell>
        </row>
        <row r="202">
          <cell r="K202" t="str">
            <v>Slovinská republika</v>
          </cell>
        </row>
        <row r="203">
          <cell r="K203" t="str">
            <v>Somálská federativní republika</v>
          </cell>
        </row>
        <row r="204">
          <cell r="K204" t="str">
            <v>Stát Spojené arabské emiráty</v>
          </cell>
        </row>
        <row r="205">
          <cell r="K205" t="str">
            <v>Spojené státy americké</v>
          </cell>
        </row>
        <row r="206">
          <cell r="K206" t="str">
            <v>Srbská republika</v>
          </cell>
        </row>
        <row r="207">
          <cell r="K207" t="str">
            <v>Středoafrická republika</v>
          </cell>
        </row>
        <row r="208">
          <cell r="K208" t="str">
            <v>Súdánská republika</v>
          </cell>
        </row>
        <row r="209">
          <cell r="K209" t="str">
            <v>Surinamská republika</v>
          </cell>
        </row>
        <row r="210">
          <cell r="K210" t="str">
            <v>Svatá Helena, Ascension a Tristan da Cunha</v>
          </cell>
        </row>
        <row r="211">
          <cell r="K211" t="str">
            <v>Svatá Lucie</v>
          </cell>
        </row>
        <row r="212">
          <cell r="K212" t="str">
            <v>Společenství Svatý Bartoloměj</v>
          </cell>
        </row>
        <row r="213">
          <cell r="K213" t="str">
            <v>Federace Svatý Kryštof a Nevis</v>
          </cell>
        </row>
        <row r="214">
          <cell r="K214" t="str">
            <v>Společenství Svatý Martin</v>
          </cell>
        </row>
        <row r="215">
          <cell r="K215" t="str">
            <v>Svatý Martin (NL)</v>
          </cell>
        </row>
        <row r="216">
          <cell r="K216" t="str">
            <v>Demokratická republika Svatý Tomáš a Princův ostrov</v>
          </cell>
        </row>
        <row r="217">
          <cell r="K217" t="str">
            <v>Svatý Vincenc a Grenadiny</v>
          </cell>
        </row>
        <row r="218">
          <cell r="K218" t="str">
            <v>Svazijské království</v>
          </cell>
        </row>
        <row r="219">
          <cell r="K219" t="str">
            <v>Syrská arabská republika</v>
          </cell>
        </row>
        <row r="220">
          <cell r="K220" t="str">
            <v>Šalomounovy ostrovy</v>
          </cell>
        </row>
        <row r="221">
          <cell r="K221" t="str">
            <v>Španělské království</v>
          </cell>
        </row>
        <row r="222">
          <cell r="K222" t="str">
            <v>Špicberky a Jan Mayen</v>
          </cell>
        </row>
        <row r="223">
          <cell r="K223" t="str">
            <v>Šrílanská demokratická socialistická republika</v>
          </cell>
        </row>
        <row r="224">
          <cell r="K224" t="str">
            <v>Švédské království</v>
          </cell>
        </row>
        <row r="225">
          <cell r="K225" t="str">
            <v>Švýcarská konfederace</v>
          </cell>
        </row>
        <row r="226">
          <cell r="K226" t="str">
            <v>Republika Tádžikistán</v>
          </cell>
        </row>
        <row r="227">
          <cell r="K227" t="str">
            <v>Tanzanská sjednocená republika</v>
          </cell>
        </row>
        <row r="228">
          <cell r="K228" t="str">
            <v>Thajské království</v>
          </cell>
        </row>
        <row r="229">
          <cell r="K229" t="str">
            <v>Čínská republika (Tchaj-wan)</v>
          </cell>
        </row>
        <row r="230">
          <cell r="K230" t="str">
            <v>Tožská republika</v>
          </cell>
        </row>
        <row r="231">
          <cell r="K231" t="str">
            <v>Tokelau</v>
          </cell>
        </row>
        <row r="232">
          <cell r="K232" t="str">
            <v>Království Tonga</v>
          </cell>
        </row>
        <row r="233">
          <cell r="K233" t="str">
            <v>Republika Trinidad a Tobago</v>
          </cell>
        </row>
        <row r="234">
          <cell r="K234" t="str">
            <v>Tuniská republika</v>
          </cell>
        </row>
        <row r="235">
          <cell r="K235" t="str">
            <v>Turecká republika</v>
          </cell>
        </row>
        <row r="236">
          <cell r="K236" t="str">
            <v>Turkmenistán</v>
          </cell>
        </row>
        <row r="237">
          <cell r="K237" t="str">
            <v>Ostrovy Turks a Caicos</v>
          </cell>
        </row>
        <row r="238">
          <cell r="K238" t="str">
            <v>Tuvalu</v>
          </cell>
        </row>
        <row r="239">
          <cell r="K239" t="str">
            <v>Ugandská republika</v>
          </cell>
        </row>
        <row r="240">
          <cell r="K240" t="str">
            <v>Ukrajina</v>
          </cell>
        </row>
        <row r="241">
          <cell r="K241" t="str">
            <v>Uruguayská východní republika</v>
          </cell>
        </row>
        <row r="242">
          <cell r="K242" t="str">
            <v>Republika Uzbekistán</v>
          </cell>
        </row>
        <row r="243">
          <cell r="K243" t="str">
            <v>Území Vánoční ostrov</v>
          </cell>
        </row>
        <row r="244">
          <cell r="K244" t="str">
            <v>Republika Vanuatu</v>
          </cell>
        </row>
        <row r="245">
          <cell r="K245" t="str">
            <v>Vatikánský městský stát</v>
          </cell>
        </row>
        <row r="246">
          <cell r="K246" t="str">
            <v>Spojené království Velké Británie a Severního Irska</v>
          </cell>
        </row>
        <row r="247">
          <cell r="K247" t="str">
            <v>Bolívarovská republika Venezuela</v>
          </cell>
        </row>
        <row r="248">
          <cell r="K248" t="str">
            <v>Vietnamská socialistická republika</v>
          </cell>
        </row>
        <row r="249">
          <cell r="K249" t="str">
            <v>Demokratická republika Východní Timor</v>
          </cell>
        </row>
        <row r="250">
          <cell r="K250" t="str">
            <v>Teritorium Wallisovy ostrovy a Futuna</v>
          </cell>
        </row>
        <row r="251">
          <cell r="K251" t="str">
            <v>Zambijská republika</v>
          </cell>
        </row>
        <row r="252">
          <cell r="K252" t="str">
            <v>Saharská arabská demokratická republika</v>
          </cell>
        </row>
        <row r="253">
          <cell r="K253" t="str">
            <v>Zimbabwská republika</v>
          </cell>
        </row>
      </sheetData>
      <sheetData sheetId="3"/>
      <sheetData sheetId="4"/>
      <sheetData sheetId="5"/>
      <sheetData sheetId="6"/>
      <sheetData sheetId="7">
        <row r="3">
          <cell r="B3" t="str">
            <v>HLAVNÍ MĚSTO PRAHA</v>
          </cell>
          <cell r="H3" t="str">
            <v>PRAHA 1</v>
          </cell>
        </row>
        <row r="4">
          <cell r="B4" t="str">
            <v>STŘEDOČESKÝ KRAJ</v>
          </cell>
          <cell r="H4" t="str">
            <v>PRAHA 2</v>
          </cell>
        </row>
        <row r="5">
          <cell r="B5" t="str">
            <v>JIHOČESKÝ KRAJ</v>
          </cell>
          <cell r="H5" t="str">
            <v>PRAHA 3</v>
          </cell>
        </row>
        <row r="6">
          <cell r="B6" t="str">
            <v>PLZEŇSKÝ KRAJ</v>
          </cell>
          <cell r="H6" t="str">
            <v>PRAHA 4</v>
          </cell>
        </row>
        <row r="7">
          <cell r="B7" t="str">
            <v>KARLOVARSKÝ KRAJ</v>
          </cell>
          <cell r="H7" t="str">
            <v>PRAHA 5</v>
          </cell>
        </row>
        <row r="8">
          <cell r="B8" t="str">
            <v>ÚSTECKÝ KRAJ</v>
          </cell>
          <cell r="H8" t="str">
            <v>PRAHA 6</v>
          </cell>
        </row>
        <row r="9">
          <cell r="B9" t="str">
            <v>LIBERECKÝ KRAJ</v>
          </cell>
          <cell r="H9" t="str">
            <v>PRAHA 7</v>
          </cell>
        </row>
        <row r="10">
          <cell r="B10" t="str">
            <v>KRÁLOVÉHRADEC. KR.</v>
          </cell>
          <cell r="H10" t="str">
            <v>PRAHA 8</v>
          </cell>
        </row>
        <row r="11">
          <cell r="B11" t="str">
            <v>PARDUBICKÝ KRAJ</v>
          </cell>
          <cell r="H11" t="str">
            <v>PRAHA 9</v>
          </cell>
        </row>
        <row r="12">
          <cell r="B12" t="str">
            <v>KRAJ VYSOČINA</v>
          </cell>
          <cell r="H12" t="str">
            <v>PRAHA 10</v>
          </cell>
        </row>
        <row r="13">
          <cell r="B13" t="str">
            <v>JIHOMORAVSKÝ KRAJ</v>
          </cell>
          <cell r="H13" t="str">
            <v>PRAHA-JIŽNÍ MĚSTO</v>
          </cell>
        </row>
        <row r="14">
          <cell r="B14" t="str">
            <v>OLOMOUCKÝ KRAJ</v>
          </cell>
          <cell r="H14" t="str">
            <v>PRAHA-MODŘANY</v>
          </cell>
        </row>
        <row r="15">
          <cell r="B15" t="str">
            <v>MORAVSKOSLEZS. KR.</v>
          </cell>
          <cell r="H15" t="str">
            <v>PRAHA - VÝCHOD</v>
          </cell>
        </row>
        <row r="16">
          <cell r="B16" t="str">
            <v>ZLÍNSKÝ KRAJ</v>
          </cell>
          <cell r="H16" t="str">
            <v>PRAHA ZÁPAD</v>
          </cell>
        </row>
        <row r="17">
          <cell r="B17" t="str">
            <v>SPECIALIZOVANÝ</v>
          </cell>
          <cell r="H17" t="str">
            <v>BENEŠOV</v>
          </cell>
        </row>
        <row r="18">
          <cell r="H18" t="str">
            <v>BEROUN</v>
          </cell>
        </row>
        <row r="19">
          <cell r="H19" t="str">
            <v>BRANDÝS N.L. - ST.BOL.</v>
          </cell>
        </row>
        <row r="20">
          <cell r="H20" t="str">
            <v>ČÁSLAV</v>
          </cell>
        </row>
        <row r="21">
          <cell r="H21" t="str">
            <v>ČESKÝ BROD</v>
          </cell>
        </row>
        <row r="22">
          <cell r="H22" t="str">
            <v>DOBŘÍŠ</v>
          </cell>
        </row>
        <row r="23">
          <cell r="H23" t="str">
            <v>HOŘOVICE</v>
          </cell>
        </row>
        <row r="24">
          <cell r="H24" t="str">
            <v>KLADNO</v>
          </cell>
        </row>
        <row r="25">
          <cell r="H25" t="str">
            <v>KOLÍN</v>
          </cell>
        </row>
        <row r="26">
          <cell r="H26" t="str">
            <v>KRALUPY NAD VLTAVOU</v>
          </cell>
        </row>
        <row r="27">
          <cell r="H27" t="str">
            <v>KUTNÁ HORA</v>
          </cell>
        </row>
        <row r="28">
          <cell r="H28" t="str">
            <v>MĚLNÍK</v>
          </cell>
        </row>
        <row r="29">
          <cell r="H29" t="str">
            <v>MLADÁ BOLESLAV</v>
          </cell>
        </row>
        <row r="30">
          <cell r="H30" t="str">
            <v>MNICHOVO HRADIŠTĚ</v>
          </cell>
        </row>
        <row r="31">
          <cell r="H31" t="str">
            <v>NERATOVICE</v>
          </cell>
        </row>
        <row r="32">
          <cell r="H32" t="str">
            <v>NYMBURK</v>
          </cell>
        </row>
        <row r="33">
          <cell r="H33" t="str">
            <v>PODĚBRADY</v>
          </cell>
        </row>
        <row r="34">
          <cell r="H34" t="str">
            <v>PŘÍBRAM</v>
          </cell>
        </row>
        <row r="35">
          <cell r="H35" t="str">
            <v>RAKOVNÍK</v>
          </cell>
        </row>
        <row r="36">
          <cell r="H36" t="str">
            <v>ŘÍČANY</v>
          </cell>
        </row>
        <row r="37">
          <cell r="H37" t="str">
            <v>SEDLČANY</v>
          </cell>
        </row>
        <row r="38">
          <cell r="H38" t="str">
            <v>SLANÝ</v>
          </cell>
        </row>
        <row r="39">
          <cell r="H39" t="str">
            <v>VLAŠIM</v>
          </cell>
        </row>
        <row r="40">
          <cell r="H40" t="str">
            <v>VOTICE</v>
          </cell>
        </row>
        <row r="41">
          <cell r="H41" t="str">
            <v>ČESKÉ BUDĚJOVICE</v>
          </cell>
        </row>
        <row r="42">
          <cell r="H42" t="str">
            <v>BLATNÁ</v>
          </cell>
        </row>
        <row r="43">
          <cell r="H43" t="str">
            <v>ČESKÝ KRUMLOV</v>
          </cell>
        </row>
        <row r="44">
          <cell r="H44" t="str">
            <v>DAČICE</v>
          </cell>
        </row>
        <row r="45">
          <cell r="H45" t="str">
            <v>JINDŘICHŮV HRADEC</v>
          </cell>
        </row>
        <row r="46">
          <cell r="H46" t="str">
            <v>KAPLICE</v>
          </cell>
        </row>
        <row r="47">
          <cell r="H47" t="str">
            <v>MILEVSKO</v>
          </cell>
        </row>
        <row r="48">
          <cell r="H48" t="str">
            <v>PÍSEK</v>
          </cell>
        </row>
        <row r="49">
          <cell r="H49" t="str">
            <v>PRACHATICE</v>
          </cell>
        </row>
        <row r="50">
          <cell r="H50" t="str">
            <v>SOBĚSLAV</v>
          </cell>
        </row>
        <row r="51">
          <cell r="H51" t="str">
            <v>STRAKONICE</v>
          </cell>
        </row>
        <row r="52">
          <cell r="H52" t="str">
            <v>TÁBOR</v>
          </cell>
        </row>
        <row r="53">
          <cell r="H53" t="str">
            <v>TRHOVÉ SVINY</v>
          </cell>
        </row>
        <row r="54">
          <cell r="H54" t="str">
            <v>TŘEBOŇ</v>
          </cell>
        </row>
        <row r="55">
          <cell r="H55" t="str">
            <v>TÝN NAD VLTAVOU</v>
          </cell>
        </row>
        <row r="56">
          <cell r="H56" t="str">
            <v>VIMPERK</v>
          </cell>
        </row>
        <row r="57">
          <cell r="H57" t="str">
            <v>VODŇANY</v>
          </cell>
        </row>
        <row r="58">
          <cell r="H58" t="str">
            <v>PLZEŇ</v>
          </cell>
        </row>
        <row r="59">
          <cell r="H59" t="str">
            <v>PLZEŇ-SEVER</v>
          </cell>
        </row>
        <row r="60">
          <cell r="H60" t="str">
            <v>PLZEŇ-JIH</v>
          </cell>
        </row>
        <row r="61">
          <cell r="H61" t="str">
            <v>BLOVICE</v>
          </cell>
        </row>
        <row r="62">
          <cell r="H62" t="str">
            <v>DOMAŽLICE</v>
          </cell>
        </row>
        <row r="63">
          <cell r="H63" t="str">
            <v>HORAŽĎOVICE</v>
          </cell>
        </row>
        <row r="64">
          <cell r="H64" t="str">
            <v>HORŠOVSKÝ TÝN</v>
          </cell>
        </row>
        <row r="65">
          <cell r="H65" t="str">
            <v>KLATOVY</v>
          </cell>
        </row>
        <row r="66">
          <cell r="H66" t="str">
            <v>KRALOVICE</v>
          </cell>
        </row>
        <row r="67">
          <cell r="H67" t="str">
            <v>NEPOMUK</v>
          </cell>
        </row>
        <row r="68">
          <cell r="H68" t="str">
            <v>PŘEŠTICE</v>
          </cell>
        </row>
        <row r="69">
          <cell r="H69" t="str">
            <v>ROKYCANY</v>
          </cell>
        </row>
        <row r="70">
          <cell r="H70" t="str">
            <v>TACHOV</v>
          </cell>
        </row>
        <row r="71">
          <cell r="H71" t="str">
            <v>STŘÍBRO</v>
          </cell>
        </row>
        <row r="72">
          <cell r="H72" t="str">
            <v>SUŠICE</v>
          </cell>
        </row>
        <row r="73">
          <cell r="H73" t="str">
            <v>KARLOVY VARY</v>
          </cell>
        </row>
        <row r="74">
          <cell r="H74" t="str">
            <v>AŠ</v>
          </cell>
        </row>
        <row r="75">
          <cell r="H75" t="str">
            <v>CHEB</v>
          </cell>
        </row>
        <row r="76">
          <cell r="H76" t="str">
            <v>KRASLICE</v>
          </cell>
        </row>
        <row r="77">
          <cell r="H77" t="str">
            <v>MARIÁNSKÉ LÁZNĚ</v>
          </cell>
        </row>
        <row r="78">
          <cell r="H78" t="str">
            <v>OSTROV NAD OHŘÍ</v>
          </cell>
        </row>
        <row r="79">
          <cell r="H79" t="str">
            <v>SOKOLOV</v>
          </cell>
        </row>
        <row r="80">
          <cell r="H80" t="str">
            <v>ÚSTÍ NAD LABEM</v>
          </cell>
        </row>
        <row r="81">
          <cell r="H81" t="str">
            <v>BÍLINA</v>
          </cell>
        </row>
        <row r="82">
          <cell r="H82" t="str">
            <v>DĚČÍN</v>
          </cell>
        </row>
        <row r="83">
          <cell r="H83" t="str">
            <v>CHOMUTOV</v>
          </cell>
        </row>
        <row r="84">
          <cell r="H84" t="str">
            <v>KADAŇ</v>
          </cell>
        </row>
        <row r="85">
          <cell r="H85" t="str">
            <v>LIBOCHOVICE</v>
          </cell>
        </row>
        <row r="86">
          <cell r="H86" t="str">
            <v>LITOMĚŘICE</v>
          </cell>
        </row>
        <row r="87">
          <cell r="H87" t="str">
            <v>LITVÍNOV</v>
          </cell>
        </row>
        <row r="88">
          <cell r="H88" t="str">
            <v>LOUNY</v>
          </cell>
        </row>
        <row r="89">
          <cell r="H89" t="str">
            <v>MOST</v>
          </cell>
        </row>
        <row r="90">
          <cell r="H90" t="str">
            <v>PODBOŘANY</v>
          </cell>
        </row>
        <row r="91">
          <cell r="H91" t="str">
            <v>ROUDNICE NAD LABEM</v>
          </cell>
        </row>
        <row r="92">
          <cell r="H92" t="str">
            <v>RUMBURK</v>
          </cell>
        </row>
        <row r="93">
          <cell r="H93" t="str">
            <v>TEPLICE</v>
          </cell>
        </row>
        <row r="94">
          <cell r="H94" t="str">
            <v>ŽATEC</v>
          </cell>
        </row>
        <row r="95">
          <cell r="H95" t="str">
            <v>LIBEREC</v>
          </cell>
        </row>
        <row r="96">
          <cell r="H96" t="str">
            <v>ČESKÁ LÍPA</v>
          </cell>
        </row>
        <row r="97">
          <cell r="H97" t="str">
            <v>FRÝDLANT</v>
          </cell>
        </row>
        <row r="98">
          <cell r="H98" t="str">
            <v>JABLONEC NAD NISOU</v>
          </cell>
        </row>
        <row r="99">
          <cell r="H99" t="str">
            <v>JILEMNICE</v>
          </cell>
        </row>
        <row r="100">
          <cell r="H100" t="str">
            <v>NOVÝ BOR</v>
          </cell>
        </row>
        <row r="101">
          <cell r="H101" t="str">
            <v>SEMILY</v>
          </cell>
        </row>
        <row r="102">
          <cell r="H102" t="str">
            <v>TANVALD</v>
          </cell>
        </row>
        <row r="103">
          <cell r="H103" t="str">
            <v>TURNOV</v>
          </cell>
        </row>
        <row r="104">
          <cell r="H104" t="str">
            <v>ŽELEZNÝ BROD</v>
          </cell>
        </row>
        <row r="105">
          <cell r="H105" t="str">
            <v>HRADEC KRÁLOVÉ</v>
          </cell>
        </row>
        <row r="106">
          <cell r="H106" t="str">
            <v>BROUMOV</v>
          </cell>
        </row>
        <row r="107">
          <cell r="H107" t="str">
            <v>DOBRUŠKA</v>
          </cell>
        </row>
        <row r="108">
          <cell r="H108" t="str">
            <v>DVŮR KRÁLOVÉ</v>
          </cell>
        </row>
        <row r="109">
          <cell r="H109" t="str">
            <v>HOŘICE</v>
          </cell>
        </row>
        <row r="110">
          <cell r="H110" t="str">
            <v>JAROMĚŘ</v>
          </cell>
        </row>
        <row r="111">
          <cell r="H111" t="str">
            <v>JIČÍN</v>
          </cell>
        </row>
        <row r="112">
          <cell r="H112" t="str">
            <v>KOSTELEC NAD ORLICÍ</v>
          </cell>
        </row>
        <row r="113">
          <cell r="H113" t="str">
            <v>NÁCHOD</v>
          </cell>
        </row>
        <row r="114">
          <cell r="H114" t="str">
            <v>NOVÁ PAKA</v>
          </cell>
        </row>
        <row r="115">
          <cell r="H115" t="str">
            <v>NOVÝ BYDŽOV</v>
          </cell>
        </row>
        <row r="116">
          <cell r="H116" t="str">
            <v>RYCHNOV NAD KNĚŽ.</v>
          </cell>
        </row>
        <row r="117">
          <cell r="H117" t="str">
            <v>TRUTNOV</v>
          </cell>
        </row>
        <row r="118">
          <cell r="H118" t="str">
            <v>VRCHLABÍ</v>
          </cell>
        </row>
        <row r="119">
          <cell r="H119" t="str">
            <v>PARDUBICE</v>
          </cell>
        </row>
        <row r="120">
          <cell r="H120" t="str">
            <v>HLINSKO</v>
          </cell>
        </row>
        <row r="121">
          <cell r="H121" t="str">
            <v>HOLICE</v>
          </cell>
        </row>
        <row r="122">
          <cell r="H122" t="str">
            <v>CHRUDIM</v>
          </cell>
        </row>
        <row r="123">
          <cell r="H123" t="str">
            <v>LITOMYŠL</v>
          </cell>
        </row>
        <row r="124">
          <cell r="H124" t="str">
            <v>MORAVSKÁ TŘEBOVÁ</v>
          </cell>
        </row>
        <row r="125">
          <cell r="H125" t="str">
            <v>PŘELOUČ</v>
          </cell>
        </row>
        <row r="126">
          <cell r="H126" t="str">
            <v>SVITAVY</v>
          </cell>
        </row>
        <row r="127">
          <cell r="H127" t="str">
            <v>ÚSTÍ NAD ORLICÍ</v>
          </cell>
        </row>
        <row r="128">
          <cell r="H128" t="str">
            <v>VYSOKÉ MÝTO</v>
          </cell>
        </row>
        <row r="129">
          <cell r="H129" t="str">
            <v>ŽAMBERK</v>
          </cell>
        </row>
        <row r="130">
          <cell r="H130" t="str">
            <v>JIHLAVA</v>
          </cell>
        </row>
        <row r="131">
          <cell r="H131" t="str">
            <v>BYSTŘICE NAD PERN.</v>
          </cell>
        </row>
        <row r="132">
          <cell r="H132" t="str">
            <v>HAVLÍČKŮV BROD</v>
          </cell>
        </row>
        <row r="133">
          <cell r="H133" t="str">
            <v>HUMPOLEC</v>
          </cell>
        </row>
        <row r="134">
          <cell r="H134" t="str">
            <v>CHOTĚBOŘ</v>
          </cell>
        </row>
        <row r="135">
          <cell r="H135" t="str">
            <v>LEDEČ NAD SÁZAVOU</v>
          </cell>
        </row>
        <row r="136">
          <cell r="H136" t="str">
            <v>MORAVSKÉ BUDĚJOVICE</v>
          </cell>
        </row>
        <row r="137">
          <cell r="H137" t="str">
            <v>NÁMĚŠŤ NAD OSLAVOU</v>
          </cell>
        </row>
        <row r="138">
          <cell r="H138" t="str">
            <v>PACOV</v>
          </cell>
        </row>
        <row r="139">
          <cell r="H139" t="str">
            <v>PELHŘIMOV</v>
          </cell>
        </row>
        <row r="140">
          <cell r="H140" t="str">
            <v>TELČ</v>
          </cell>
        </row>
        <row r="141">
          <cell r="H141" t="str">
            <v>TŘEBÍČ</v>
          </cell>
        </row>
        <row r="142">
          <cell r="H142" t="str">
            <v>VELKÉ MEZIŘÍČÍ</v>
          </cell>
        </row>
        <row r="143">
          <cell r="H143" t="str">
            <v>ŽĎÁR NAD SÁZAVOU</v>
          </cell>
        </row>
        <row r="144">
          <cell r="H144" t="str">
            <v>BRNO I</v>
          </cell>
        </row>
        <row r="145">
          <cell r="H145" t="str">
            <v>BRNO II</v>
          </cell>
        </row>
        <row r="146">
          <cell r="H146" t="str">
            <v>BRNO III</v>
          </cell>
        </row>
        <row r="147">
          <cell r="H147" t="str">
            <v>BRNO IV</v>
          </cell>
        </row>
        <row r="148">
          <cell r="H148" t="str">
            <v>BRNO VENKOV</v>
          </cell>
        </row>
        <row r="149">
          <cell r="H149" t="str">
            <v>BLANSKO</v>
          </cell>
        </row>
        <row r="150">
          <cell r="H150" t="str">
            <v>BOSKOVICE</v>
          </cell>
        </row>
        <row r="151">
          <cell r="H151" t="str">
            <v>BŘECLAV</v>
          </cell>
        </row>
        <row r="152">
          <cell r="H152" t="str">
            <v>BUČOVICE</v>
          </cell>
        </row>
        <row r="153">
          <cell r="H153" t="str">
            <v>HODONÍN</v>
          </cell>
        </row>
        <row r="154">
          <cell r="H154" t="str">
            <v>HUSTOPEČE</v>
          </cell>
        </row>
        <row r="155">
          <cell r="H155" t="str">
            <v>IVANČICE</v>
          </cell>
        </row>
        <row r="156">
          <cell r="H156" t="str">
            <v>KYJOV</v>
          </cell>
        </row>
        <row r="157">
          <cell r="H157" t="str">
            <v>MIKULOV</v>
          </cell>
        </row>
        <row r="158">
          <cell r="H158" t="str">
            <v>MORAVSKÝ KRUMLOV</v>
          </cell>
        </row>
        <row r="159">
          <cell r="H159" t="str">
            <v>SLAVKOV U BRNA</v>
          </cell>
        </row>
        <row r="160">
          <cell r="H160" t="str">
            <v>TIŠNOV</v>
          </cell>
        </row>
        <row r="161">
          <cell r="H161" t="str">
            <v>VESELÍ NAD MORAVOU</v>
          </cell>
        </row>
        <row r="162">
          <cell r="H162" t="str">
            <v>VYŠKOV</v>
          </cell>
        </row>
        <row r="163">
          <cell r="H163" t="str">
            <v>ZNOJMO</v>
          </cell>
        </row>
        <row r="164">
          <cell r="H164" t="str">
            <v>OLOMOUC</v>
          </cell>
        </row>
        <row r="165">
          <cell r="H165" t="str">
            <v>HRANICE</v>
          </cell>
        </row>
        <row r="166">
          <cell r="H166" t="str">
            <v>JESENÍK</v>
          </cell>
        </row>
        <row r="167">
          <cell r="H167" t="str">
            <v>KONICE</v>
          </cell>
        </row>
        <row r="168">
          <cell r="H168" t="str">
            <v>LITOVEL</v>
          </cell>
        </row>
        <row r="169">
          <cell r="H169" t="str">
            <v>PROSTĚJOV</v>
          </cell>
        </row>
        <row r="170">
          <cell r="H170" t="str">
            <v>PŘEROV</v>
          </cell>
        </row>
        <row r="171">
          <cell r="H171" t="str">
            <v>ŠTERNBERK</v>
          </cell>
        </row>
        <row r="172">
          <cell r="H172" t="str">
            <v>ŠUMPERK</v>
          </cell>
        </row>
        <row r="173">
          <cell r="H173" t="str">
            <v>ZÁBŘEH</v>
          </cell>
        </row>
        <row r="174">
          <cell r="H174" t="str">
            <v>OSTRAVA I</v>
          </cell>
        </row>
        <row r="175">
          <cell r="H175" t="str">
            <v>OSTRAVA II</v>
          </cell>
        </row>
        <row r="176">
          <cell r="H176" t="str">
            <v>OSTRAVA III</v>
          </cell>
        </row>
        <row r="177">
          <cell r="H177" t="str">
            <v>BOHUMÍN</v>
          </cell>
        </row>
        <row r="178">
          <cell r="H178" t="str">
            <v>BRUNTÁL</v>
          </cell>
        </row>
        <row r="179">
          <cell r="H179" t="str">
            <v>ČESKÝ TĚŠÍN</v>
          </cell>
        </row>
        <row r="180">
          <cell r="H180" t="str">
            <v>FRÝDEK-MÍSTEK</v>
          </cell>
        </row>
        <row r="181">
          <cell r="H181" t="str">
            <v>FRÝDLANT NAD OSTRAV.</v>
          </cell>
        </row>
        <row r="182">
          <cell r="H182" t="str">
            <v>FULNEK</v>
          </cell>
        </row>
        <row r="183">
          <cell r="H183" t="str">
            <v>HAVÍŘOV</v>
          </cell>
        </row>
        <row r="184">
          <cell r="H184" t="str">
            <v>HLUČÍN</v>
          </cell>
        </row>
        <row r="185">
          <cell r="H185" t="str">
            <v>KARVINÁ</v>
          </cell>
        </row>
        <row r="186">
          <cell r="H186" t="str">
            <v>KOPŘIVNICE</v>
          </cell>
        </row>
        <row r="187">
          <cell r="H187" t="str">
            <v>KRNOV</v>
          </cell>
        </row>
        <row r="188">
          <cell r="H188" t="str">
            <v>NOVÝ JIČÍN</v>
          </cell>
        </row>
        <row r="189">
          <cell r="H189" t="str">
            <v>OPAVA</v>
          </cell>
        </row>
        <row r="190">
          <cell r="H190" t="str">
            <v>ORLOVÁ</v>
          </cell>
        </row>
        <row r="191">
          <cell r="H191" t="str">
            <v>TŘINEC</v>
          </cell>
        </row>
        <row r="192">
          <cell r="H192" t="str">
            <v>ZLÍN</v>
          </cell>
        </row>
        <row r="193">
          <cell r="H193" t="str">
            <v>BYSTŘICE POD HOSTÝNEM</v>
          </cell>
        </row>
        <row r="194">
          <cell r="H194" t="str">
            <v>HOLEŠOV</v>
          </cell>
        </row>
        <row r="195">
          <cell r="H195" t="str">
            <v>KROMĚŘÍŽ</v>
          </cell>
        </row>
        <row r="196">
          <cell r="H196" t="str">
            <v>LUHAČOVICE</v>
          </cell>
        </row>
        <row r="197">
          <cell r="H197" t="str">
            <v>OTROKOVICE</v>
          </cell>
        </row>
        <row r="198">
          <cell r="H198" t="str">
            <v>ROŽNOV POD RADH.</v>
          </cell>
        </row>
        <row r="199">
          <cell r="H199" t="str">
            <v>UHERSKÝ BROD</v>
          </cell>
        </row>
        <row r="200">
          <cell r="H200" t="str">
            <v>UHERSKÉ HRADIŠTĚ</v>
          </cell>
        </row>
        <row r="201">
          <cell r="H201" t="str">
            <v>VALAŠSKÉ MEZIŘÍČÍ</v>
          </cell>
        </row>
        <row r="202">
          <cell r="H202" t="str">
            <v>VALAŠSKÉ KLOBOUKY</v>
          </cell>
        </row>
        <row r="203">
          <cell r="H203" t="str">
            <v>VSETÍN</v>
          </cell>
        </row>
        <row r="204">
          <cell r="H204" t="str">
            <v>SPECIALIZOVANÝ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VOD"/>
      <sheetName val="ZAKL_DATA"/>
      <sheetName val="XML_export"/>
      <sheetName val="DPH1"/>
      <sheetName val="DPH2"/>
      <sheetName val="Kontrola"/>
      <sheetName val="Data pro XML"/>
      <sheetName val="Obory činnosti"/>
      <sheetName val="Finanční úřad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E2" t="str">
            <v>Rostlinná a živočišná výroba, myslivost a související činnosti</v>
          </cell>
        </row>
      </sheetData>
      <sheetData sheetId="8">
        <row r="3">
          <cell r="B3" t="str">
            <v>HLAVNÍ MĚSTO PRAHA</v>
          </cell>
        </row>
        <row r="4">
          <cell r="B4" t="str">
            <v>STŘEDOČESKÝ KRAJ</v>
          </cell>
        </row>
        <row r="5">
          <cell r="B5" t="str">
            <v>JIHOČESKÝ KRAJ</v>
          </cell>
        </row>
        <row r="6">
          <cell r="B6" t="str">
            <v>PLZEŇSKÝ KRAJ</v>
          </cell>
        </row>
        <row r="7">
          <cell r="B7" t="str">
            <v>KARLOVARSKÝ KRAJ</v>
          </cell>
        </row>
        <row r="8">
          <cell r="B8" t="str">
            <v>ÚSTECKÝ KRAJ</v>
          </cell>
        </row>
        <row r="9">
          <cell r="B9" t="str">
            <v>LIBERECKÝ KRAJ</v>
          </cell>
        </row>
        <row r="10">
          <cell r="B10" t="str">
            <v>KRÁLOVÉHRADEC. KR.</v>
          </cell>
        </row>
        <row r="11">
          <cell r="B11" t="str">
            <v>PARDUBICKÝ KRAJ</v>
          </cell>
        </row>
        <row r="12">
          <cell r="B12" t="str">
            <v>KRAJ VYSOČINA</v>
          </cell>
        </row>
        <row r="13">
          <cell r="B13" t="str">
            <v>JIHOMORAVSKÝ KRAJ</v>
          </cell>
        </row>
        <row r="14">
          <cell r="B14" t="str">
            <v>OLOMOUCKÝ KRAJ</v>
          </cell>
        </row>
        <row r="15">
          <cell r="B15" t="str">
            <v>MORAVSKOSLEZS. KR.</v>
          </cell>
        </row>
        <row r="16">
          <cell r="B16" t="str">
            <v>ZLÍNSKÝ KRAJ</v>
          </cell>
        </row>
        <row r="17">
          <cell r="B17" t="str">
            <v>SPECIALIZOVANÝ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234C12B-E485-41AB-BCB6-261A1828622E}" name="Tabulka867" displayName="Tabulka867" ref="D19:D20" insertRow="1" totalsRowShown="0" headerRowDxfId="5" dataDxfId="4">
  <autoFilter ref="D19:D20" xr:uid="{1234C12B-E485-41AB-BCB6-261A1828622E}"/>
  <tableColumns count="1">
    <tableColumn id="1" xr3:uid="{F26A68C5-1984-4E57-BD5D-420962F7376A}" name="cislo" dataDxfId="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6F0C1B2-5172-4EDE-9AE6-952F03B79FE8}" name="Tabulka498" displayName="Tabulka498" ref="D7:D8" totalsRowShown="0" headerRowDxfId="2" dataDxfId="1">
  <autoFilter ref="D7:D8" xr:uid="{B6F0C1B2-5172-4EDE-9AE6-952F03B79FE8}"/>
  <tableColumns count="1">
    <tableColumn id="1" xr3:uid="{2648BFD3-772D-4CCF-9CA5-2BAB49BDA5F3}" name="kod_sekce" dataDxfId="0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2B49032-DBB8-42F6-A425-28F34268BB39}" name="Table1" displayName="Table1" ref="F4:T5" tableType="xml" totalsRowShown="0">
  <autoFilter ref="F4:T5" xr:uid="{A2B49032-DBB8-42F6-A425-28F34268BB39}"/>
  <tableColumns count="15">
    <tableColumn id="1" xr3:uid="{6B8DBBEA-3E23-4818-A1FB-645BAC02F667}" uniqueName="c_rdapdsl2" name="c_rdapdsl2">
      <calculatedColumnFormula>IF('2_str'!A4&lt;&gt;0,'2_str'!A4,"")</calculatedColumnFormula>
      <xmlColumnPr mapId="4" xpath="/Pisemnost/DSLDP3/VetaO/@c_rdapdsl2" xmlDataType="decimal"/>
    </tableColumn>
    <tableColumn id="2" xr3:uid="{8DEE9F6D-BC97-42A7-B6BE-73E3D3ACB872}" uniqueName="spz" name="spz">
      <calculatedColumnFormula>IF('2_str'!B4&lt;&gt;0,'2_str'!B4,"")</calculatedColumnFormula>
      <xmlColumnPr mapId="4" xpath="/Pisemnost/DSLDP3/VetaO/@spz" xmlDataType="string"/>
    </tableColumn>
    <tableColumn id="3" xr3:uid="{CA11343C-C865-4962-895E-81AF6C484BD8}" uniqueName="k_drvoz" name="k_drvoz">
      <calculatedColumnFormula>IF('2_str'!C4&lt;&gt;0,'2_str'!C4,"")</calculatedColumnFormula>
      <xmlColumnPr mapId="4" xpath="/Pisemnost/DSLDP3/VetaO/@k_drvoz" xmlDataType="string"/>
    </tableColumn>
    <tableColumn id="4" xr3:uid="{57D2DFE0-E25D-462B-B138-DEA4F11D7E9A}" uniqueName="p_naprav" name="p_naprav">
      <calculatedColumnFormula>IF('2_str'!D4&lt;&gt;0,'2_str'!D4,"")</calculatedColumnFormula>
      <xmlColumnPr mapId="4" xpath="/Pisemnost/DSLDP3/VetaO/@p_naprav" xmlDataType="decimal"/>
    </tableColumn>
    <tableColumn id="5" xr3:uid="{04D73E0D-A85E-42C9-AB5B-7915390B1150}" uniqueName="hmotnost" name="hmotnost">
      <calculatedColumnFormula>IF('2_str'!E4&lt;&gt;0,'2_str'!E4,"")</calculatedColumnFormula>
      <xmlColumnPr mapId="4" xpath="/Pisemnost/DSLDP3/VetaO/@hmotnost" xmlDataType="decimal"/>
    </tableColumn>
    <tableColumn id="6" xr3:uid="{A337EF9F-F205-40CD-BC79-D690F940AA5C}" uniqueName="vyse_dan_vozidlo" name="vyse_dan_vozidlo">
      <calculatedColumnFormula>IF('2_str'!F4&lt;&gt;0,'2_str'!F4,"")</calculatedColumnFormula>
      <xmlColumnPr mapId="4" xpath="/Pisemnost/DSLDP3/VetaO/@vyse_dan_vozidlo" xmlDataType="decimal"/>
    </tableColumn>
    <tableColumn id="7" xr3:uid="{6E60263D-B7E0-4E9E-838D-CB6EDEFC5552}" uniqueName="md_dpovin" name="md_dpovin">
      <calculatedColumnFormula>IF('2_str'!G4&lt;&gt;0,'2_str'!G4,"")</calculatedColumnFormula>
      <xmlColumnPr mapId="4" xpath="/Pisemnost/DSLDP3/VetaO/@md_dpovin" xmlDataType="decimal"/>
    </tableColumn>
    <tableColumn id="8" xr3:uid="{C5697DFE-149C-40A5-8E70-4722A3DDD23D}" uniqueName="kc_danbos" name="kc_danbos">
      <calculatedColumnFormula>IF('2_str'!H4&lt;&gt;0,'2_str'!H4,"")</calculatedColumnFormula>
      <xmlColumnPr mapId="4" xpath="/Pisemnost/DSLDP3/VetaO/@kc_danbos" xmlDataType="decimal"/>
    </tableColumn>
    <tableColumn id="9" xr3:uid="{4739B3B1-6853-4F07-9E0A-1A44FF70ECC6}" uniqueName="k_osvoboz" name="kc_osvoboz">
      <calculatedColumnFormula>IF('2_str'!I4&lt;&gt;0,'2_str'!I4,"")</calculatedColumnFormula>
      <xmlColumnPr mapId="4" xpath="/Pisemnost/DSLDP3/VetaO/@k_osvoboz" xmlDataType="string"/>
    </tableColumn>
    <tableColumn id="10" xr3:uid="{B140D9B1-F314-48F8-B7BF-710AEDE2AD0B}" uniqueName="md_osvob" name="md_osvob">
      <calculatedColumnFormula>IF('2_str'!J4&lt;&gt;0,'2_str'!J4,"")</calculatedColumnFormula>
      <xmlColumnPr mapId="4" xpath="/Pisemnost/DSLDP3/VetaO/@md_osvob" xmlDataType="decimal"/>
    </tableColumn>
    <tableColumn id="11" xr3:uid="{80009D60-C4EC-4DD1-8F82-1874F1F9FD4D}" uniqueName="kc_osvob" name="kc_osvob">
      <calculatedColumnFormula>IF('2_str'!K4&lt;&gt;0,'2_str'!K4,"")</calculatedColumnFormula>
      <xmlColumnPr mapId="4" xpath="/Pisemnost/DSLDP3/VetaO/@kc_osvob" xmlDataType="decimal"/>
    </tableColumn>
    <tableColumn id="12" xr3:uid="{6D17E33D-66B5-4B14-BEE7-3BB09EF20A5F}" uniqueName="kc_sleva" name="kc_sleva">
      <calculatedColumnFormula>IF('2_str'!L4&lt;&gt;0,'2_str'!L4,"")</calculatedColumnFormula>
      <xmlColumnPr mapId="4" xpath="/Pisemnost/DSLDP3/VetaO/@kc_sleva" xmlDataType="decimal"/>
    </tableColumn>
    <tableColumn id="13" xr3:uid="{43E9AB83-E786-47E5-9A8E-40F26741C4D9}" uniqueName="kc_dpovin" name="kc_dpovin">
      <calculatedColumnFormula>IF('2_str'!M4&lt;&gt;0,'2_str'!M4,"")</calculatedColumnFormula>
      <xmlColumnPr mapId="4" xpath="/Pisemnost/DSLDP3/VetaO/@kc_dpovin" xmlDataType="decimal"/>
    </tableColumn>
    <tableColumn id="14" xr3:uid="{1623F729-CA43-4774-93B8-8F6A07E1ECA1}" uniqueName="typ_rdapdsl2" name="typ_rdapdsl2">
      <calculatedColumnFormula>IF('2_str'!N4&lt;&gt;0,'2_str'!N4,"")</calculatedColumnFormula>
      <xmlColumnPr mapId="4" xpath="/Pisemnost/DSLDP3/VetaO/@typ_rdapdsl2" xmlDataType="string"/>
    </tableColumn>
    <tableColumn id="15" xr3:uid="{45B06834-39B0-4D91-A885-F60C5B2921E2}" uniqueName="rok" name="rok">
      <calculatedColumnFormula>IF('2_str'!O4&lt;&gt;0,'2_str'!O4,"")</calculatedColumnFormula>
      <xmlColumnPr mapId="4" xpath="/Pisemnost/DSLDP3/VetaO/@rok" xmlDataType="decimal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" xr6:uid="{D1CC33C8-4BFD-4543-9A72-17FC88D51274}" r="B17" connectionId="0">
    <xmlCellPr id="1" xr6:uid="{D9805755-8B5F-471D-A4A8-30D0F9D57684}" uniqueName="c_ufo_cil">
      <xmlPr mapId="4" xpath="/Pisemnost/DSLDP3/VetaD/@c_ufo_cil" xmlDataType="decimal"/>
    </xmlCellPr>
  </singleXmlCell>
  <singleXmlCell id="4" xr6:uid="{6D1FB49B-D66D-47A8-8D35-F70E6FD0BB13}" r="B9" connectionId="0">
    <xmlCellPr id="1" xr6:uid="{CC3002B7-B4F2-4AD3-9077-9CBC6C247BF3}" uniqueName="dapdsl_forma">
      <xmlPr mapId="4" xpath="/Pisemnost/DSLDP3/VetaD/@dapdsl_forma" xmlDataType="string"/>
    </xmlCellPr>
  </singleXmlCell>
  <singleXmlCell id="6" xr6:uid="{DBDB8D14-AD22-4E09-AFF5-A7E7E5ADB877}" r="B4" connectionId="0">
    <xmlCellPr id="1" xr6:uid="{D4EA9E77-DAFC-411C-B396-A29D72E98D0E}" uniqueName="k_uladis">
      <xmlPr mapId="4" xpath="/Pisemnost/DSLDP3/VetaD/@k_uladis" xmlDataType="anyType"/>
    </xmlCellPr>
  </singleXmlCell>
  <singleXmlCell id="7" xr6:uid="{A3BCABBF-B87F-4A89-B633-7D8AC407D23D}" r="B5" connectionId="0">
    <xmlCellPr id="1" xr6:uid="{D3B0F503-24FA-4793-8A24-67EA9660046C}" uniqueName="dokument">
      <xmlPr mapId="4" xpath="/Pisemnost/DSLDP3/VetaD/@dokument" xmlDataType="anyType"/>
    </xmlCellPr>
  </singleXmlCell>
  <singleXmlCell id="8" xr6:uid="{DE99AD1F-1EA9-4875-A873-E1D56724A6D9}" r="B10" connectionId="0">
    <xmlCellPr id="1" xr6:uid="{60B21EF3-64C6-4D9E-9189-169403DEED4D}" uniqueName="poc_pril">
      <xmlPr mapId="4" xpath="/Pisemnost/DSLDP3/VetaD/@poc_pril" xmlDataType="decimal"/>
    </xmlCellPr>
  </singleXmlCell>
  <singleXmlCell id="10" xr6:uid="{3E727856-AFC8-472E-A2FB-5DCA1445DE31}" r="B15" connectionId="0">
    <xmlCellPr id="1" xr6:uid="{DB33C963-CEAC-4DBF-9D94-806C81301193}" uniqueName="d_zjist">
      <xmlPr mapId="4" xpath="/Pisemnost/DSLDP3/VetaD/@d_zjist" xmlDataType="string"/>
    </xmlCellPr>
  </singleXmlCell>
  <singleXmlCell id="11" xr6:uid="{33DA7462-EA92-4466-B2F6-6A5F1D97DD43}" r="B11" connectionId="0">
    <xmlCellPr id="1" xr6:uid="{BA12D8C2-B937-465E-BE9A-D8B227E1BCAB}" uniqueName="typ_dapdsl">
      <xmlPr mapId="4" xpath="/Pisemnost/DSLDP3/VetaD/@typ_dapdsl" xmlDataType="string"/>
    </xmlCellPr>
  </singleXmlCell>
  <singleXmlCell id="12" xr6:uid="{C26BE88F-1278-441E-B7FF-ED1E2DEC6512}" r="B16" connectionId="0">
    <xmlCellPr id="1" xr6:uid="{A5FC2C7B-E4E4-4FE8-9C2A-3F360A493F2C}" uniqueName="d_lku">
      <xmlPr mapId="4" xpath="/Pisemnost/DSLDP3/VetaD/@d_lku" xmlDataType="string"/>
    </xmlCellPr>
  </singleXmlCell>
  <singleXmlCell id="13" xr6:uid="{660E37F3-41E6-4CE6-9BA2-C12134030896}" r="B6" connectionId="0">
    <xmlCellPr id="1" xr6:uid="{0334CCA4-9BC8-4295-A9B1-9A87C8C16DD0}" uniqueName="rok">
      <xmlPr mapId="4" xpath="/Pisemnost/DSLDP3/VetaD/@rok" xmlDataType="decimal"/>
    </xmlCellPr>
  </singleXmlCell>
  <singleXmlCell id="14" xr6:uid="{3EC9446D-79D5-4DC8-9050-84638DB1594B}" r="B7" connectionId="0">
    <xmlCellPr id="1" xr6:uid="{B29BD829-DE49-439B-BCD9-92BFD44F0BDC}" uniqueName="zdobd_od">
      <xmlPr mapId="4" xpath="/Pisemnost/DSLDP3/VetaD/@zdobd_od" xmlDataType="string"/>
    </xmlCellPr>
  </singleXmlCell>
  <singleXmlCell id="15" xr6:uid="{D0D58BBC-979A-4A75-9BDB-A91A9019A575}" r="B8" connectionId="0">
    <xmlCellPr id="1" xr6:uid="{ABB49076-C345-471D-AC66-4ED4968028DE}" uniqueName="zdobd_do">
      <xmlPr mapId="4" xpath="/Pisemnost/DSLDP3/VetaD/@zdobd_do" xmlDataType="string"/>
    </xmlCellPr>
  </singleXmlCell>
  <singleXmlCell id="16" xr6:uid="{28788374-B7B4-488A-8979-36B74FC0DC8E}" r="B12" connectionId="0">
    <xmlCellPr id="1" xr6:uid="{F8FDD655-B9E4-41B0-83DB-AE1DC31271EE}" uniqueName="vysldan_po">
      <xmlPr mapId="4" xpath="/Pisemnost/DSLDP3/VetaD/@vysldan_po" xmlDataType="decimal"/>
    </xmlCellPr>
  </singleXmlCell>
  <singleXmlCell id="17" xr6:uid="{53B5EC62-9F00-49A9-9487-ABA99BABA243}" r="B13" connectionId="0">
    <xmlCellPr id="1" xr6:uid="{A1498990-5E25-4CDF-9D0E-087EE8598CBD}" uniqueName="kc_poznpopo">
      <xmlPr mapId="4" xpath="/Pisemnost/DSLDP3/VetaD/@kc_poznpopo" xmlDataType="decimal"/>
    </xmlCellPr>
  </singleXmlCell>
  <singleXmlCell id="18" xr6:uid="{234A5E5A-18D7-4128-A738-4FD4ECCE68D6}" r="B14" connectionId="0">
    <xmlCellPr id="1" xr6:uid="{8FF00940-0C7B-469C-8F83-617E45441B57}" uniqueName="kc_rozdil">
      <xmlPr mapId="4" xpath="/Pisemnost/DSLDP3/VetaD/@kc_rozdil" xmlDataType="decimal"/>
    </xmlCellPr>
  </singleXmlCell>
  <singleXmlCell id="19" xr6:uid="{EC70A66E-AF09-4C59-9A6D-0560EA0699B2}" r="B32" connectionId="0">
    <xmlCellPr id="1" xr6:uid="{20F41786-E48C-45C5-83D0-62CB0DDB3DB1}" uniqueName="c_orient">
      <xmlPr mapId="4" xpath="/Pisemnost/DSLDP3/VetaP/@c_orient" xmlDataType="string"/>
    </xmlCellPr>
  </singleXmlCell>
  <singleXmlCell id="20" xr6:uid="{A48962E0-40FA-4326-9B5D-B52F35AE65BF}" r="B31" connectionId="0">
    <xmlCellPr id="1" xr6:uid="{5A520BDF-B1D5-4D77-BE92-710D211ABB95}" uniqueName="c_pop">
      <xmlPr mapId="4" xpath="/Pisemnost/DSLDP3/VetaP/@c_pop" xmlDataType="decimal"/>
    </xmlCellPr>
  </singleXmlCell>
  <singleXmlCell id="21" xr6:uid="{3E9AC056-9E47-4499-9B10-DA5E10AFE937}" r="B52" connectionId="0">
    <xmlCellPr id="1" xr6:uid="{EF0B4038-ACF6-41B4-87A2-B1628A67884A}" uniqueName="c_pracufo">
      <xmlPr mapId="4" xpath="/Pisemnost/DSLDP3/VetaP/@c_pracufo" xmlDataType="decimal"/>
    </xmlCellPr>
  </singleXmlCell>
  <singleXmlCell id="22" xr6:uid="{DAEEFDBD-3C5D-4D5B-B923-E19DF19E46C9}" r="B35" connectionId="0">
    <xmlCellPr id="1" xr6:uid="{BEAD5DE7-DE13-46A2-B20B-EDE2ABEDE36B}" uniqueName="c_telef">
      <xmlPr mapId="4" xpath="/Pisemnost/DSLDP3/VetaP/@c_telef" xmlDataType="string"/>
    </xmlCellPr>
  </singleXmlCell>
  <singleXmlCell id="24" xr6:uid="{E3DF4BAC-4D2E-48A2-B9E1-FE644A4F23A8}" r="B21" connectionId="0">
    <xmlCellPr id="1" xr6:uid="{9D810C9D-CF3D-40A8-BDC9-B9008972308D}" uniqueName="dic">
      <xmlPr mapId="4" xpath="/Pisemnost/DSLDP3/VetaP/@dic" xmlDataType="string"/>
    </xmlCellPr>
  </singleXmlCell>
  <singleXmlCell id="26" xr6:uid="{344626B4-E80C-40B5-8E5D-A7A571810790}" r="B53" connectionId="0">
    <xmlCellPr id="1" xr6:uid="{9FACADF6-79C2-4F9D-8583-F517AD0416B3}" uniqueName="id_dats">
      <xmlPr mapId="4" xpath="/Pisemnost/DSLDP3/VetaP/@id_dats" xmlDataType="string"/>
    </xmlCellPr>
  </singleXmlCell>
  <singleXmlCell id="27" xr6:uid="{9BC4252D-2A7E-408B-8342-FFF41D70CF30}" r="B25" connectionId="0">
    <xmlCellPr id="1" xr6:uid="{20F56B18-F886-4A95-B137-FAE95CBCAA77}" uniqueName="jmeno">
      <xmlPr mapId="4" xpath="/Pisemnost/DSLDP3/VetaP/@jmeno" xmlDataType="string"/>
    </xmlCellPr>
  </singleXmlCell>
  <singleXmlCell id="28" xr6:uid="{B0B8D05A-5579-4081-A372-7969BC3E0A65}" r="B28" connectionId="0">
    <xmlCellPr id="1" xr6:uid="{F02F862C-9A7D-4607-942C-69C023E96CD9}" uniqueName="naz_obce">
      <xmlPr mapId="4" xpath="/Pisemnost/DSLDP3/VetaP/@naz_obce" xmlDataType="string"/>
    </xmlCellPr>
  </singleXmlCell>
  <singleXmlCell id="29" xr6:uid="{F8F2796B-DE5A-4605-83E7-6B4F4433E834}" r="B37" connectionId="0">
    <xmlCellPr id="1" xr6:uid="{844087CF-2A50-4EF1-8BDC-3FDFC5D3F169}" uniqueName="opr_jmeno">
      <xmlPr mapId="4" xpath="/Pisemnost/DSLDP3/VetaP/@opr_jmeno" xmlDataType="string"/>
    </xmlCellPr>
  </singleXmlCell>
  <singleXmlCell id="30" xr6:uid="{865EC667-0362-4518-9C67-C39556F6F034}" r="B39" connectionId="0">
    <xmlCellPr id="1" xr6:uid="{98B0B977-9C1D-418F-8B9E-9BFB1501A1EC}" uniqueName="opr_postaveni">
      <xmlPr mapId="4" xpath="/Pisemnost/DSLDP3/VetaP/@opr_postaveni" xmlDataType="string"/>
    </xmlCellPr>
  </singleXmlCell>
  <singleXmlCell id="31" xr6:uid="{08C964DD-C9C7-4D91-B2EC-2EBB5306956E}" r="B36" connectionId="0">
    <xmlCellPr id="1" xr6:uid="{3D67EE14-1E34-4028-A42B-649FAD641414}" uniqueName="opr_prijmeni">
      <xmlPr mapId="4" xpath="/Pisemnost/DSLDP3/VetaP/@opr_prijmeni" xmlDataType="string"/>
    </xmlCellPr>
  </singleXmlCell>
  <singleXmlCell id="32" xr6:uid="{D40EF6C8-6B13-45F0-BD94-F17091027678}" r="B38" connectionId="0">
    <xmlCellPr id="1" xr6:uid="{11863ED7-9F1B-40E3-A661-3E2A1F0C1508}" uniqueName="opr_titul">
      <xmlPr mapId="4" xpath="/Pisemnost/DSLDP3/VetaP/@opr_titul" xmlDataType="string"/>
    </xmlCellPr>
  </singleXmlCell>
  <singleXmlCell id="33" xr6:uid="{7C9B0329-D9B8-436B-B724-D3101BE59095}" r="B24" connectionId="0">
    <xmlCellPr id="1" xr6:uid="{79667F33-9D3A-4E0A-86FC-0ABDD027D008}" uniqueName="prijmeni">
      <xmlPr mapId="4" xpath="/Pisemnost/DSLDP3/VetaP/@prijmeni" xmlDataType="string"/>
    </xmlCellPr>
  </singleXmlCell>
  <singleXmlCell id="34" xr6:uid="{C85F11CE-898A-4D57-A38C-319033B8E1E1}" r="B33" connectionId="0">
    <xmlCellPr id="1" xr6:uid="{7CAB368B-A3EE-4B26-B88A-F00917371993}" uniqueName="psc">
      <xmlPr mapId="4" xpath="/Pisemnost/DSLDP3/VetaP/@psc" xmlDataType="string"/>
    </xmlCellPr>
  </singleXmlCell>
  <singleXmlCell id="35" xr6:uid="{35CCFCEA-DF9C-4E28-92FB-F26C0EE1CBAC}" r="B22" connectionId="0">
    <xmlCellPr id="1" xr6:uid="{E9629633-63A0-46C3-BD7F-ADFBAEB91713}" uniqueName="rod_c">
      <xmlPr mapId="4" xpath="/Pisemnost/DSLDP3/VetaP/@rod_c" xmlDataType="string"/>
    </xmlCellPr>
  </singleXmlCell>
  <singleXmlCell id="36" xr6:uid="{B6355EE5-F127-46B0-BB75-325E54321F73}" r="B41" connectionId="0">
    <xmlCellPr id="1" xr6:uid="{CF17CFAE-86E1-4AD7-8288-442319834A59}" uniqueName="sest_jmeno">
      <xmlPr mapId="4" xpath="/Pisemnost/DSLDP3/VetaP/@sest_jmeno" xmlDataType="string"/>
    </xmlCellPr>
  </singleXmlCell>
  <singleXmlCell id="37" xr6:uid="{27FAEC00-9617-4B77-A954-EDABD1F40234}" r="B40" connectionId="0">
    <xmlCellPr id="1" xr6:uid="{4611104E-E178-463A-B8E5-D96D62B4018C}" uniqueName="sest_prijmeni">
      <xmlPr mapId="4" xpath="/Pisemnost/DSLDP3/VetaP/@sest_prijmeni" xmlDataType="string"/>
    </xmlCellPr>
  </singleXmlCell>
  <singleXmlCell id="38" xr6:uid="{ABB6ABA3-ACEA-436F-BB0F-03506069DC57}" r="B43" connectionId="0">
    <xmlCellPr id="1" xr6:uid="{D1037560-2C0F-405D-AC96-71BA7E61529C}" uniqueName="sest_telef">
      <xmlPr mapId="4" xpath="/Pisemnost/DSLDP3/VetaP/@sest_telef" xmlDataType="string"/>
    </xmlCellPr>
  </singleXmlCell>
  <singleXmlCell id="39" xr6:uid="{CF0250E2-6A43-46B9-B5F9-4CD4F6A7B18A}" r="B42" connectionId="0">
    <xmlCellPr id="1" xr6:uid="{28DDE9A1-D50D-4E6E-9895-A023488F9A98}" uniqueName="sest_titul">
      <xmlPr mapId="4" xpath="/Pisemnost/DSLDP3/VetaP/@sest_titul" xmlDataType="string"/>
    </xmlCellPr>
  </singleXmlCell>
  <singleXmlCell id="40" xr6:uid="{833C6E50-3918-4110-A1BB-8F5984B49126}" r="B34" connectionId="0">
    <xmlCellPr id="1" xr6:uid="{60E3B33C-5275-4C4E-9D3C-A42E52E4F340}" uniqueName="stat">
      <xmlPr mapId="4" xpath="/Pisemnost/DSLDP3/VetaP/@stat" xmlDataType="string"/>
    </xmlCellPr>
  </singleXmlCell>
  <singleXmlCell id="41" xr6:uid="{C9CAFB91-2226-4C11-B0DD-C6E28E152EF2}" r="B26" connectionId="0">
    <xmlCellPr id="1" xr6:uid="{BFEFB8CA-F941-4D82-9BFA-40E6CE0DE63C}" uniqueName="titul">
      <xmlPr mapId="4" xpath="/Pisemnost/DSLDP3/VetaP/@titul" xmlDataType="string"/>
    </xmlCellPr>
  </singleXmlCell>
  <singleXmlCell id="42" xr6:uid="{96002846-66A1-4C9F-B57A-C9E38AA6158F}" r="B23" connectionId="0">
    <xmlCellPr id="1" xr6:uid="{3AF29400-67A1-4944-BDE7-2E8227F215D7}" uniqueName="typ_ds">
      <xmlPr mapId="4" xpath="/Pisemnost/DSLDP3/VetaP/@typ_ds" xmlDataType="string"/>
    </xmlCellPr>
  </singleXmlCell>
  <singleXmlCell id="43" xr6:uid="{9A4FF70D-9290-41CE-AAE5-2A9746328BE2}" r="B30" connectionId="0">
    <xmlCellPr id="1" xr6:uid="{1FD27CCB-9C9C-4AD6-976E-4EDB10E391B5}" uniqueName="ulice">
      <xmlPr mapId="4" xpath="/Pisemnost/DSLDP3/VetaP/@ulice" xmlDataType="string"/>
    </xmlCellPr>
  </singleXmlCell>
  <singleXmlCell id="44" xr6:uid="{0AC5D430-A9EF-48F5-B754-C71F1B9C8D6B}" r="B49" connectionId="0">
    <xmlCellPr id="1" xr6:uid="{794EABAA-3C27-4730-A948-6AC826B66455}" uniqueName="zast_dat_nar">
      <xmlPr mapId="4" xpath="/Pisemnost/DSLDP3/VetaP/@zast_dat_nar" xmlDataType="string"/>
    </xmlCellPr>
  </singleXmlCell>
  <singleXmlCell id="45" xr6:uid="{EB5F7028-F43F-4EF3-ABF0-B91D51D13D30}" r="B50" connectionId="0">
    <xmlCellPr id="1" xr6:uid="{233A96A9-8EB4-4F9D-929D-92DF9BBFF437}" uniqueName="zast_ev_cislo">
      <xmlPr mapId="4" xpath="/Pisemnost/DSLDP3/VetaP/@zast_ev_cislo" xmlDataType="string"/>
    </xmlCellPr>
  </singleXmlCell>
  <singleXmlCell id="46" xr6:uid="{7354055B-F34B-4E53-85C5-6B53DEEA2C9B}" r="B51" connectionId="0">
    <xmlCellPr id="1" xr6:uid="{046444D7-FB8D-4F72-AF68-0BC816CD7D5B}" uniqueName="zast_ic">
      <xmlPr mapId="4" xpath="/Pisemnost/DSLDP3/VetaP/@zast_ic" xmlDataType="string"/>
    </xmlCellPr>
  </singleXmlCell>
  <singleXmlCell id="47" xr6:uid="{A4D1302A-16B8-492D-85E4-239DD6C60B4A}" r="B47" connectionId="0">
    <xmlCellPr id="1" xr6:uid="{A8D1D6C6-F133-4AA8-9F13-BAD10150AF10}" uniqueName="zast_jmeno">
      <xmlPr mapId="4" xpath="/Pisemnost/DSLDP3/VetaP/@zast_jmeno" xmlDataType="string"/>
    </xmlCellPr>
  </singleXmlCell>
  <singleXmlCell id="48" xr6:uid="{02777332-16AF-496D-AC42-7867354036F8}" r="B44" connectionId="0">
    <xmlCellPr id="1" xr6:uid="{77BF9170-2E73-4340-AF1F-F2EB18817278}" uniqueName="zast_kod">
      <xmlPr mapId="4" xpath="/Pisemnost/DSLDP3/VetaP/@zast_kod" xmlDataType="string"/>
    </xmlCellPr>
  </singleXmlCell>
  <singleXmlCell id="49" xr6:uid="{1A21F246-6053-4E76-B00B-D14DE897288C}" r="B48" connectionId="0">
    <xmlCellPr id="1" xr6:uid="{D3D1E726-0450-4348-A138-5B80EBAE0602}" uniqueName="zast_nazev">
      <xmlPr mapId="4" xpath="/Pisemnost/DSLDP3/VetaP/@zast_nazev" xmlDataType="string"/>
    </xmlCellPr>
  </singleXmlCell>
  <singleXmlCell id="50" xr6:uid="{1FA79F58-DA8A-4819-B144-2DE6EF231839}" r="B46" connectionId="0">
    <xmlCellPr id="1" xr6:uid="{44301B76-1C23-4DD5-AA7D-BCDE7DBD9D62}" uniqueName="zast_prijmeni">
      <xmlPr mapId="4" xpath="/Pisemnost/DSLDP3/VetaP/@zast_prijmeni" xmlDataType="string"/>
    </xmlCellPr>
  </singleXmlCell>
  <singleXmlCell id="51" xr6:uid="{C90648DD-A0B9-4EE8-B628-53C0A9A27E01}" r="B45" connectionId="0">
    <xmlCellPr id="1" xr6:uid="{4277E78C-C47D-4C9D-AAE5-E7428E09FF06}" uniqueName="zast_typ">
      <xmlPr mapId="4" xpath="/Pisemnost/DSLDP3/VetaP/@zast_typ" xmlDataType="string"/>
    </xmlCellPr>
  </singleXmlCell>
  <singleXmlCell id="52" xr6:uid="{F19269AA-AAD9-4A7C-A893-0E78C8B72B19}" r="B27" connectionId="0">
    <xmlCellPr id="1" xr6:uid="{2EBF9DD3-2468-4A76-A280-03616044E0B0}" uniqueName="zkrobchjm">
      <xmlPr mapId="4" xpath="/Pisemnost/DSLDP3/VetaP/@zkrobchjm" xmlDataType="string"/>
    </xmlCellPr>
  </singleXmlCell>
  <singleXmlCell id="55" xr6:uid="{F926658A-44C6-48BE-9201-76A5C2DABED9}" r="B54" connectionId="0">
    <xmlCellPr id="1" xr6:uid="{0AC81D09-D0D7-4FE3-8FD0-40498D9F0FB7}" uniqueName="email">
      <xmlPr mapId="4" xpath="/Pisemnost/DSLDP3/VetaP/@email" xmlDataType="string"/>
    </xmlCellPr>
  </singleXmlCell>
</singleXmlCell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adisepo.mfcr.cz/adistc/adis/idpr_epo/epo2/spol/soubor_vyber.faces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A014B-124D-4DDC-9034-76CF1104584A}">
  <sheetPr>
    <pageSetUpPr fitToPage="1"/>
  </sheetPr>
  <dimension ref="A1:AD167"/>
  <sheetViews>
    <sheetView tabSelected="1" workbookViewId="0">
      <selection activeCell="A13" sqref="A13:K13"/>
    </sheetView>
  </sheetViews>
  <sheetFormatPr defaultColWidth="8.85546875" defaultRowHeight="12.75"/>
  <cols>
    <col min="12" max="30" width="8.85546875" style="2"/>
  </cols>
  <sheetData>
    <row r="1" spans="1:11" ht="12.75" customHeight="1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ht="12.75" customHeight="1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</row>
    <row r="3" spans="1:11" ht="12.75" customHeight="1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</row>
    <row r="4" spans="1:11">
      <c r="A4" s="135"/>
      <c r="B4" s="135"/>
      <c r="C4" s="135"/>
      <c r="D4" s="135"/>
      <c r="E4" s="135"/>
      <c r="F4" s="135"/>
      <c r="G4" s="135"/>
      <c r="H4" s="135"/>
      <c r="I4" s="135"/>
      <c r="J4" s="135"/>
      <c r="K4" s="135"/>
    </row>
    <row r="5" spans="1:11">
      <c r="A5" s="135"/>
      <c r="B5" s="135"/>
      <c r="C5" s="135"/>
      <c r="D5" s="135"/>
      <c r="E5" s="135"/>
      <c r="F5" s="135"/>
      <c r="G5" s="135"/>
      <c r="H5" s="135"/>
      <c r="I5" s="135"/>
      <c r="J5" s="135"/>
      <c r="K5" s="135"/>
    </row>
    <row r="6" spans="1:11">
      <c r="A6" s="135"/>
      <c r="B6" s="135"/>
      <c r="C6" s="135"/>
      <c r="D6" s="135"/>
      <c r="E6" s="135"/>
      <c r="F6" s="135"/>
      <c r="G6" s="135"/>
      <c r="H6" s="135"/>
      <c r="I6" s="135"/>
      <c r="J6" s="135"/>
      <c r="K6" s="135"/>
    </row>
    <row r="7" spans="1:11">
      <c r="A7" s="135"/>
      <c r="B7" s="135"/>
      <c r="C7" s="135"/>
      <c r="D7" s="135"/>
      <c r="E7" s="135"/>
      <c r="F7" s="135"/>
      <c r="G7" s="135"/>
      <c r="H7" s="135"/>
      <c r="I7" s="135"/>
      <c r="J7" s="135"/>
      <c r="K7" s="135"/>
    </row>
    <row r="8" spans="1:11">
      <c r="A8" s="219" t="s">
        <v>1874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</row>
    <row r="9" spans="1:11">
      <c r="A9" s="220"/>
      <c r="B9" s="220"/>
      <c r="C9" s="220"/>
      <c r="D9" s="220"/>
      <c r="E9" s="220"/>
      <c r="F9" s="220"/>
      <c r="G9" s="220"/>
      <c r="H9" s="220"/>
      <c r="I9" s="220"/>
      <c r="J9" s="220"/>
      <c r="K9" s="220"/>
    </row>
    <row r="10" spans="1:11">
      <c r="A10" s="220"/>
      <c r="B10" s="220"/>
      <c r="C10" s="220"/>
      <c r="D10" s="220"/>
      <c r="E10" s="220"/>
      <c r="F10" s="220"/>
      <c r="G10" s="220"/>
      <c r="H10" s="220"/>
      <c r="I10" s="220"/>
      <c r="J10" s="220"/>
      <c r="K10" s="220"/>
    </row>
    <row r="11" spans="1:11">
      <c r="A11" s="220"/>
      <c r="B11" s="220"/>
      <c r="C11" s="220"/>
      <c r="D11" s="220"/>
      <c r="E11" s="220"/>
      <c r="F11" s="220"/>
      <c r="G11" s="220"/>
      <c r="H11" s="220"/>
      <c r="I11" s="220"/>
      <c r="J11" s="220"/>
      <c r="K11" s="220"/>
    </row>
    <row r="12" spans="1:11">
      <c r="A12" s="220"/>
      <c r="B12" s="220"/>
      <c r="C12" s="220"/>
      <c r="D12" s="220"/>
      <c r="E12" s="220"/>
      <c r="F12" s="220"/>
      <c r="G12" s="220"/>
      <c r="H12" s="220"/>
      <c r="I12" s="220"/>
      <c r="J12" s="220"/>
      <c r="K12" s="220"/>
    </row>
    <row r="13" spans="1:11" ht="30">
      <c r="A13" s="221" t="s">
        <v>15</v>
      </c>
      <c r="B13" s="221"/>
      <c r="C13" s="221"/>
      <c r="D13" s="221"/>
      <c r="E13" s="221"/>
      <c r="F13" s="221"/>
      <c r="G13" s="221"/>
      <c r="H13" s="221"/>
      <c r="I13" s="221"/>
      <c r="J13" s="221"/>
      <c r="K13" s="221"/>
    </row>
    <row r="14" spans="1:11" ht="18">
      <c r="A14" s="222" t="s">
        <v>2032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22"/>
    </row>
    <row r="15" spans="1:11" ht="18">
      <c r="A15" s="222" t="s">
        <v>2041</v>
      </c>
      <c r="B15" s="222"/>
      <c r="C15" s="222"/>
      <c r="D15" s="222"/>
      <c r="E15" s="222"/>
      <c r="F15" s="222"/>
      <c r="G15" s="222"/>
      <c r="H15" s="222"/>
      <c r="I15" s="222"/>
      <c r="J15" s="222"/>
      <c r="K15" s="222"/>
    </row>
    <row r="16" spans="1:11">
      <c r="A16" s="223" t="s">
        <v>2033</v>
      </c>
      <c r="B16" s="223"/>
      <c r="C16" s="223"/>
      <c r="D16" s="223"/>
      <c r="E16" s="223"/>
      <c r="F16" s="223"/>
      <c r="G16" s="223"/>
      <c r="H16" s="223"/>
      <c r="I16" s="223"/>
      <c r="J16" s="223"/>
      <c r="K16" s="223"/>
    </row>
    <row r="17" spans="1:11" ht="36" customHeight="1">
      <c r="A17" s="224"/>
      <c r="B17" s="224"/>
      <c r="C17" s="224"/>
      <c r="D17" s="224"/>
      <c r="E17" s="224"/>
      <c r="F17" s="224"/>
      <c r="G17" s="224"/>
      <c r="H17" s="224"/>
      <c r="I17" s="224"/>
      <c r="J17" s="224"/>
      <c r="K17" s="224"/>
    </row>
    <row r="18" spans="1:11" ht="36" customHeight="1">
      <c r="A18" s="218" t="s">
        <v>2034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8"/>
    </row>
    <row r="19" spans="1:11" ht="18" customHeight="1">
      <c r="A19" s="214"/>
      <c r="B19" s="214"/>
      <c r="C19" s="214"/>
      <c r="D19" s="214"/>
      <c r="E19" s="214"/>
      <c r="F19" s="214"/>
      <c r="G19" s="214"/>
      <c r="H19" s="214"/>
      <c r="I19" s="214"/>
      <c r="J19" s="214"/>
      <c r="K19" s="214"/>
    </row>
    <row r="20" spans="1:11" ht="36" customHeight="1">
      <c r="A20" s="213" t="s">
        <v>2035</v>
      </c>
      <c r="B20" s="213"/>
      <c r="C20" s="213"/>
      <c r="D20" s="213"/>
      <c r="E20" s="213"/>
      <c r="F20" s="213"/>
      <c r="G20" s="213"/>
      <c r="H20" s="213"/>
      <c r="I20" s="213"/>
      <c r="J20" s="213"/>
      <c r="K20" s="213"/>
    </row>
    <row r="21" spans="1:11" ht="18" customHeight="1">
      <c r="A21" s="215"/>
      <c r="B21" s="215"/>
      <c r="C21" s="215"/>
      <c r="D21" s="215"/>
      <c r="E21" s="215"/>
      <c r="F21" s="215"/>
      <c r="G21" s="215"/>
      <c r="H21" s="215"/>
      <c r="I21" s="215"/>
      <c r="J21" s="215"/>
      <c r="K21" s="215"/>
    </row>
    <row r="22" spans="1:11" s="2" customFormat="1" ht="18" customHeight="1">
      <c r="A22" s="213" t="s">
        <v>1875</v>
      </c>
      <c r="B22" s="213"/>
      <c r="C22" s="213"/>
      <c r="D22" s="213"/>
      <c r="E22" s="213"/>
      <c r="F22" s="213"/>
      <c r="G22" s="213"/>
      <c r="H22" s="213"/>
      <c r="I22" s="213"/>
      <c r="J22" s="213"/>
      <c r="K22" s="213"/>
    </row>
    <row r="23" spans="1:11" s="2" customFormat="1" ht="18" customHeight="1">
      <c r="A23" s="216" t="str">
        <f>+IF(A93=2,HYPERLINK("http://business.center.cz/business/sablony/s10-priznani-k-dani-silnicni.aspx"),IF(A93=3,HYPERLINK("http://www.podnikatel.cz/formulare/kategorie/silnicni-dan/"),IF(A93=4,HYPERLINK("http://www.danovapriznani.cz/"),HYPERLINK("http://business.center.cz/business/sablony/s10-priznani-k-dani-silnicni.aspx"))))</f>
        <v>http://business.center.cz/business/sablony/s10-priznani-k-dani-silnicni.aspx</v>
      </c>
      <c r="B23" s="216"/>
      <c r="C23" s="216"/>
      <c r="D23" s="216"/>
      <c r="E23" s="216"/>
      <c r="F23" s="216"/>
      <c r="G23" s="216"/>
      <c r="H23" s="216"/>
      <c r="I23" s="216"/>
      <c r="J23" s="216"/>
      <c r="K23" s="216"/>
    </row>
    <row r="24" spans="1:11" s="2" customFormat="1" ht="18" customHeight="1">
      <c r="A24" s="216"/>
      <c r="B24" s="216"/>
      <c r="C24" s="216"/>
      <c r="D24" s="216"/>
      <c r="E24" s="216"/>
      <c r="F24" s="216"/>
      <c r="G24" s="216"/>
      <c r="H24" s="216"/>
      <c r="I24" s="216"/>
      <c r="J24" s="216"/>
      <c r="K24" s="216"/>
    </row>
    <row r="25" spans="1:11" s="2" customFormat="1" ht="18" customHeight="1">
      <c r="A25" s="216"/>
      <c r="B25" s="216"/>
      <c r="C25" s="216"/>
      <c r="D25" s="216"/>
      <c r="E25" s="216"/>
      <c r="F25" s="216"/>
      <c r="G25" s="216"/>
      <c r="H25" s="216"/>
      <c r="I25" s="216"/>
      <c r="J25" s="216"/>
      <c r="K25" s="216"/>
    </row>
    <row r="26" spans="1:11" s="2" customFormat="1" ht="18" customHeight="1">
      <c r="A26" s="213" t="s">
        <v>17</v>
      </c>
      <c r="B26" s="213"/>
      <c r="C26" s="213"/>
      <c r="D26" s="213"/>
      <c r="E26" s="213"/>
      <c r="F26" s="213"/>
      <c r="G26" s="213"/>
      <c r="H26" s="213"/>
      <c r="I26" s="213"/>
      <c r="J26" s="213"/>
      <c r="K26" s="213"/>
    </row>
    <row r="27" spans="1:11" s="2" customFormat="1" ht="18" customHeight="1">
      <c r="A27" s="217"/>
      <c r="B27" s="217"/>
      <c r="C27" s="217"/>
      <c r="D27" s="217"/>
      <c r="E27" s="217"/>
      <c r="F27" s="217"/>
      <c r="G27" s="217"/>
      <c r="H27" s="217"/>
      <c r="I27" s="217"/>
      <c r="J27" s="217"/>
      <c r="K27" s="217"/>
    </row>
    <row r="28" spans="1:11" s="2" customFormat="1" ht="30" customHeight="1">
      <c r="A28" s="213"/>
      <c r="B28" s="213"/>
      <c r="C28" s="213"/>
      <c r="D28" s="213"/>
      <c r="E28" s="213"/>
      <c r="F28" s="213"/>
      <c r="G28" s="213"/>
      <c r="H28" s="213"/>
      <c r="I28" s="213"/>
      <c r="J28" s="213"/>
      <c r="K28" s="213"/>
    </row>
    <row r="29" spans="1:11" s="2" customFormat="1" ht="30" customHeight="1">
      <c r="A29" s="213"/>
      <c r="B29" s="213"/>
      <c r="C29" s="213"/>
      <c r="D29" s="213"/>
      <c r="E29" s="213"/>
      <c r="F29" s="213"/>
      <c r="G29" s="213"/>
      <c r="H29" s="213"/>
      <c r="I29" s="213"/>
      <c r="J29" s="213"/>
      <c r="K29" s="213"/>
    </row>
    <row r="30" spans="1:11" s="2" customFormat="1" ht="30" customHeight="1">
      <c r="A30" s="213"/>
      <c r="B30" s="213"/>
      <c r="C30" s="213"/>
      <c r="D30" s="213"/>
      <c r="E30" s="213"/>
      <c r="F30" s="213"/>
      <c r="G30" s="213"/>
      <c r="H30" s="213"/>
      <c r="I30" s="213"/>
      <c r="J30" s="213"/>
      <c r="K30" s="213"/>
    </row>
    <row r="31" spans="1:11" s="2" customFormat="1" ht="30" customHeight="1">
      <c r="A31" s="213"/>
      <c r="B31" s="213"/>
      <c r="C31" s="213"/>
      <c r="D31" s="213"/>
      <c r="E31" s="213"/>
      <c r="F31" s="213"/>
      <c r="G31" s="213"/>
      <c r="H31" s="213"/>
      <c r="I31" s="213"/>
      <c r="J31" s="213"/>
      <c r="K31" s="213"/>
    </row>
    <row r="32" spans="1:11" s="2" customFormat="1" ht="30" customHeight="1">
      <c r="A32" s="213"/>
      <c r="B32" s="213"/>
      <c r="C32" s="213"/>
      <c r="D32" s="213"/>
      <c r="E32" s="213"/>
      <c r="F32" s="213"/>
      <c r="G32" s="213"/>
      <c r="H32" s="213"/>
      <c r="I32" s="213"/>
      <c r="J32" s="213"/>
      <c r="K32" s="213"/>
    </row>
    <row r="33" spans="1:11" s="2" customFormat="1" ht="30" customHeight="1">
      <c r="A33" s="213"/>
      <c r="B33" s="213"/>
      <c r="C33" s="213"/>
      <c r="D33" s="213"/>
      <c r="E33" s="213"/>
      <c r="F33" s="213"/>
      <c r="G33" s="213"/>
      <c r="H33" s="213"/>
      <c r="I33" s="213"/>
      <c r="J33" s="213"/>
      <c r="K33" s="213"/>
    </row>
    <row r="34" spans="1:11" s="2" customFormat="1" ht="30" customHeight="1">
      <c r="A34" s="213"/>
      <c r="B34" s="213"/>
      <c r="C34" s="213"/>
      <c r="D34" s="213"/>
      <c r="E34" s="213"/>
      <c r="F34" s="213"/>
      <c r="G34" s="213"/>
      <c r="H34" s="213"/>
      <c r="I34" s="213"/>
      <c r="J34" s="213"/>
      <c r="K34" s="213"/>
    </row>
    <row r="35" spans="1:11" s="2" customFormat="1" ht="30" customHeight="1">
      <c r="A35" s="213"/>
      <c r="B35" s="213"/>
      <c r="C35" s="213"/>
      <c r="D35" s="213"/>
      <c r="E35" s="213"/>
      <c r="F35" s="213"/>
      <c r="G35" s="213"/>
      <c r="H35" s="213"/>
      <c r="I35" s="213"/>
      <c r="J35" s="213"/>
      <c r="K35" s="213"/>
    </row>
    <row r="36" spans="1:11" s="2" customFormat="1" ht="30" customHeight="1">
      <c r="A36" s="213"/>
      <c r="B36" s="213"/>
      <c r="C36" s="213"/>
      <c r="D36" s="213"/>
      <c r="E36" s="213"/>
      <c r="F36" s="213"/>
      <c r="G36" s="213"/>
      <c r="H36" s="213"/>
      <c r="I36" s="213"/>
      <c r="J36" s="213"/>
      <c r="K36" s="213"/>
    </row>
    <row r="37" spans="1:11" s="2" customFormat="1" ht="30" customHeight="1">
      <c r="A37" s="213"/>
      <c r="B37" s="213"/>
      <c r="C37" s="213"/>
      <c r="D37" s="213"/>
      <c r="E37" s="213"/>
      <c r="F37" s="213"/>
      <c r="G37" s="213"/>
      <c r="H37" s="213"/>
      <c r="I37" s="213"/>
      <c r="J37" s="213"/>
      <c r="K37" s="213"/>
    </row>
    <row r="38" spans="1:11" s="2" customFormat="1" ht="30" customHeight="1">
      <c r="A38" s="213"/>
      <c r="B38" s="213"/>
      <c r="C38" s="213"/>
      <c r="D38" s="213"/>
      <c r="E38" s="213"/>
      <c r="F38" s="213"/>
      <c r="G38" s="213"/>
      <c r="H38" s="213"/>
      <c r="I38" s="213"/>
      <c r="J38" s="213"/>
      <c r="K38" s="213"/>
    </row>
    <row r="39" spans="1:11" s="2" customFormat="1"/>
    <row r="40" spans="1:11" s="2" customFormat="1"/>
    <row r="41" spans="1:11" s="2" customFormat="1"/>
    <row r="42" spans="1:11" s="2" customFormat="1"/>
    <row r="43" spans="1:11" s="2" customFormat="1"/>
    <row r="44" spans="1:11" s="2" customFormat="1"/>
    <row r="45" spans="1:11" s="2" customFormat="1"/>
    <row r="46" spans="1:11" s="2" customFormat="1"/>
    <row r="47" spans="1:11" s="2" customFormat="1"/>
    <row r="48" spans="1:11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pans="1:1" s="2" customFormat="1"/>
    <row r="82" spans="1:1" s="2" customFormat="1"/>
    <row r="83" spans="1:1" s="2" customFormat="1"/>
    <row r="84" spans="1:1" s="2" customFormat="1"/>
    <row r="85" spans="1:1" s="2" customFormat="1"/>
    <row r="86" spans="1:1" s="2" customFormat="1"/>
    <row r="87" spans="1:1" s="2" customFormat="1"/>
    <row r="88" spans="1:1" s="2" customFormat="1"/>
    <row r="89" spans="1:1" s="2" customFormat="1"/>
    <row r="90" spans="1:1" s="2" customFormat="1"/>
    <row r="91" spans="1:1" s="2" customFormat="1"/>
    <row r="92" spans="1:1" s="2" customFormat="1"/>
    <row r="93" spans="1:1" s="2" customFormat="1">
      <c r="A93" s="63">
        <v>1</v>
      </c>
    </row>
    <row r="94" spans="1:1" s="2" customFormat="1">
      <c r="A94" s="2" t="s">
        <v>2036</v>
      </c>
    </row>
    <row r="95" spans="1:1" s="2" customFormat="1"/>
    <row r="96" spans="1:1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</sheetData>
  <sheetProtection algorithmName="SHA-512" hashValue="W9grmv6ZaiV79FcbbdnB6CZbIeRLBstJIsNt5U1UoKl5pksX6CeH0jo1H0LaJH/jk3q3LTJcOCyGlc6bZDeZ1g==" saltValue="lxdORJq5TsHNhb/kT/8BrQ==" spinCount="100000" sheet="1" objects="1" scenarios="1"/>
  <mergeCells count="23">
    <mergeCell ref="A18:K18"/>
    <mergeCell ref="A8:K12"/>
    <mergeCell ref="A13:K13"/>
    <mergeCell ref="A14:K14"/>
    <mergeCell ref="A15:K15"/>
    <mergeCell ref="A16:K17"/>
    <mergeCell ref="A33:K33"/>
    <mergeCell ref="A19:K19"/>
    <mergeCell ref="A20:K20"/>
    <mergeCell ref="A21:K21"/>
    <mergeCell ref="A22:K22"/>
    <mergeCell ref="A23:K25"/>
    <mergeCell ref="A26:K27"/>
    <mergeCell ref="A28:K28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</mergeCells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AK217"/>
  <sheetViews>
    <sheetView workbookViewId="0">
      <selection activeCell="B6" sqref="B6"/>
    </sheetView>
  </sheetViews>
  <sheetFormatPr defaultColWidth="8.85546875" defaultRowHeight="12.75"/>
  <cols>
    <col min="1" max="1" width="28.140625" style="3" customWidth="1"/>
    <col min="2" max="2" width="65.7109375" style="3" customWidth="1"/>
    <col min="3" max="3" width="3" style="3" customWidth="1"/>
    <col min="4" max="4" width="65.7109375" style="3" customWidth="1"/>
    <col min="5" max="5" width="28.28515625" style="3" customWidth="1"/>
    <col min="6" max="37" width="9.140625" style="47"/>
  </cols>
  <sheetData>
    <row r="1" spans="1:37" s="15" customFormat="1" ht="18">
      <c r="A1" s="228" t="s">
        <v>18</v>
      </c>
      <c r="B1" s="229"/>
      <c r="C1" s="229"/>
      <c r="D1" s="229"/>
      <c r="E1" s="229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</row>
    <row r="2" spans="1:37" s="15" customFormat="1" ht="18">
      <c r="A2" s="49"/>
      <c r="B2" s="50" t="s">
        <v>62</v>
      </c>
      <c r="C2" s="64"/>
      <c r="D2" s="74" t="s">
        <v>524</v>
      </c>
      <c r="E2" s="2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</row>
    <row r="3" spans="1:37" s="15" customFormat="1" ht="15.95" customHeight="1">
      <c r="A3" s="19"/>
      <c r="B3" s="20" t="s">
        <v>19</v>
      </c>
      <c r="C3" s="10"/>
      <c r="D3" s="20" t="s">
        <v>20</v>
      </c>
      <c r="E3" s="17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</row>
    <row r="4" spans="1:37" s="15" customFormat="1" ht="15.95" customHeight="1">
      <c r="A4" s="21" t="s">
        <v>31</v>
      </c>
      <c r="B4" s="189"/>
      <c r="C4" s="22"/>
      <c r="D4" s="237"/>
      <c r="E4" s="10" t="s">
        <v>21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</row>
    <row r="5" spans="1:37" s="15" customFormat="1" ht="15.95" customHeight="1">
      <c r="A5" s="21" t="s">
        <v>33</v>
      </c>
      <c r="B5" s="190"/>
      <c r="C5" s="147"/>
      <c r="D5" s="238"/>
      <c r="E5" s="10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</row>
    <row r="6" spans="1:37" s="15" customFormat="1" ht="15.95" customHeight="1">
      <c r="A6" s="21" t="s">
        <v>22</v>
      </c>
      <c r="B6" s="23"/>
      <c r="C6" s="147"/>
      <c r="D6" s="238"/>
      <c r="E6" s="10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</row>
    <row r="7" spans="1:37" s="15" customFormat="1" ht="15.95" customHeight="1">
      <c r="A7" s="21" t="s">
        <v>23</v>
      </c>
      <c r="B7" s="190"/>
      <c r="C7" s="147"/>
      <c r="D7" s="133"/>
      <c r="E7" s="10" t="s">
        <v>24</v>
      </c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</row>
    <row r="8" spans="1:37" s="15" customFormat="1" ht="15.95" customHeight="1">
      <c r="A8" s="21" t="s">
        <v>25</v>
      </c>
      <c r="B8" s="24"/>
      <c r="C8" s="147"/>
      <c r="D8" s="133"/>
      <c r="E8" s="10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</row>
    <row r="9" spans="1:37" s="15" customFormat="1" ht="15.95" customHeight="1">
      <c r="A9" s="21" t="s">
        <v>26</v>
      </c>
      <c r="B9" s="191"/>
      <c r="C9" s="147"/>
      <c r="D9" s="133"/>
      <c r="E9" s="10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</row>
    <row r="10" spans="1:37" s="15" customFormat="1" ht="15.95" customHeight="1">
      <c r="A10" s="21" t="s">
        <v>27</v>
      </c>
      <c r="B10" s="191"/>
      <c r="C10" s="147"/>
      <c r="D10" s="148"/>
      <c r="E10" s="10" t="s">
        <v>27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</row>
    <row r="11" spans="1:37" s="15" customFormat="1" ht="15.95" customHeight="1">
      <c r="A11" s="21" t="s">
        <v>28</v>
      </c>
      <c r="B11" s="25"/>
      <c r="C11" s="147"/>
      <c r="D11" s="133"/>
      <c r="E11" s="10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</row>
    <row r="12" spans="1:37" s="15" customFormat="1" ht="15.95" customHeight="1">
      <c r="A12" s="21"/>
      <c r="B12" s="230" t="s">
        <v>29</v>
      </c>
      <c r="C12" s="231"/>
      <c r="D12" s="232"/>
      <c r="E12" s="10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</row>
    <row r="13" spans="1:37" s="15" customFormat="1" ht="15.95" customHeight="1">
      <c r="A13" s="106" t="s">
        <v>66</v>
      </c>
      <c r="B13" s="134"/>
      <c r="C13" s="149"/>
      <c r="D13" s="27"/>
      <c r="E13" s="28" t="s">
        <v>30</v>
      </c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</row>
    <row r="14" spans="1:37" s="15" customFormat="1" ht="15.95" customHeight="1">
      <c r="A14" s="106" t="s">
        <v>67</v>
      </c>
      <c r="B14" s="26"/>
      <c r="C14" s="147"/>
      <c r="D14" s="27"/>
      <c r="E14" s="10" t="s">
        <v>31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</row>
    <row r="15" spans="1:37" s="15" customFormat="1" ht="15.95" customHeight="1">
      <c r="A15" s="29" t="s">
        <v>32</v>
      </c>
      <c r="B15" s="26"/>
      <c r="C15" s="147"/>
      <c r="D15" s="27"/>
      <c r="E15" s="10" t="s">
        <v>33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</row>
    <row r="16" spans="1:37" s="15" customFormat="1" ht="15.95" customHeight="1">
      <c r="A16" s="21" t="s">
        <v>34</v>
      </c>
      <c r="B16" s="26"/>
      <c r="C16" s="147"/>
      <c r="D16" s="27"/>
      <c r="E16" s="10" t="s">
        <v>23</v>
      </c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</row>
    <row r="17" spans="1:37" s="15" customFormat="1" ht="15.95" customHeight="1">
      <c r="A17" s="21" t="s">
        <v>35</v>
      </c>
      <c r="B17" s="30"/>
      <c r="C17" s="147"/>
      <c r="D17" s="27"/>
      <c r="E17" s="10" t="s">
        <v>36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</row>
    <row r="18" spans="1:37" s="15" customFormat="1" ht="15.95" customHeight="1">
      <c r="A18" s="21" t="s">
        <v>37</v>
      </c>
      <c r="B18" s="26"/>
      <c r="C18" s="147"/>
      <c r="D18" s="27"/>
      <c r="E18" s="10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</row>
    <row r="19" spans="1:37" s="15" customFormat="1" ht="15.95" customHeight="1">
      <c r="A19" s="21" t="s">
        <v>38</v>
      </c>
      <c r="B19" s="31"/>
      <c r="C19" s="149"/>
      <c r="D19" s="27"/>
      <c r="E19" s="28" t="s">
        <v>39</v>
      </c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</row>
    <row r="20" spans="1:37" s="15" customFormat="1" ht="15.95" customHeight="1">
      <c r="A20" s="21" t="s">
        <v>40</v>
      </c>
      <c r="B20" s="26"/>
      <c r="C20" s="147"/>
      <c r="D20" s="27"/>
      <c r="E20" s="132" t="s">
        <v>31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</row>
    <row r="21" spans="1:37" s="15" customFormat="1" ht="15.95" customHeight="1">
      <c r="A21" s="21" t="s">
        <v>41</v>
      </c>
      <c r="B21" s="26"/>
      <c r="C21" s="147"/>
      <c r="D21" s="27"/>
      <c r="E21" s="10" t="s">
        <v>33</v>
      </c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</row>
    <row r="22" spans="1:37" s="15" customFormat="1" ht="15.95" customHeight="1">
      <c r="A22" s="21"/>
      <c r="B22" s="26"/>
      <c r="C22" s="147"/>
      <c r="D22" s="181"/>
      <c r="E22" s="10" t="s">
        <v>23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</row>
    <row r="23" spans="1:37" s="15" customFormat="1" ht="15.95" customHeight="1">
      <c r="A23" s="29" t="s">
        <v>42</v>
      </c>
      <c r="B23" s="26"/>
      <c r="C23" s="147"/>
      <c r="D23" s="32"/>
      <c r="E23" s="10" t="s">
        <v>43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</row>
    <row r="24" spans="1:37" s="15" customFormat="1" ht="15.95" customHeight="1">
      <c r="A24" s="21"/>
      <c r="B24" s="26"/>
      <c r="C24" s="147"/>
      <c r="D24" s="27"/>
      <c r="E24" s="10" t="s">
        <v>44</v>
      </c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</row>
    <row r="25" spans="1:37" s="15" customFormat="1" ht="15.95" customHeight="1">
      <c r="A25" s="21" t="s">
        <v>43</v>
      </c>
      <c r="B25" s="33"/>
      <c r="C25" s="147"/>
      <c r="D25" s="34"/>
      <c r="E25" s="10" t="s">
        <v>35</v>
      </c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</row>
    <row r="26" spans="1:37" s="15" customFormat="1" ht="15.95" customHeight="1">
      <c r="A26" s="21" t="s">
        <v>45</v>
      </c>
      <c r="B26" s="33"/>
      <c r="C26" s="147"/>
      <c r="D26" s="27"/>
      <c r="E26" s="10" t="s">
        <v>37</v>
      </c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</row>
    <row r="27" spans="1:37" s="15" customFormat="1" ht="15.95" customHeight="1">
      <c r="A27" s="21" t="s">
        <v>46</v>
      </c>
      <c r="B27" s="35"/>
      <c r="C27" s="147"/>
      <c r="D27" s="36"/>
      <c r="E27" s="10" t="s">
        <v>38</v>
      </c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</row>
    <row r="28" spans="1:37" s="15" customFormat="1" ht="15.95" customHeight="1">
      <c r="A28" s="21" t="s">
        <v>1876</v>
      </c>
      <c r="B28" s="26"/>
      <c r="C28" s="147"/>
      <c r="D28" s="27"/>
      <c r="E28" s="10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</row>
    <row r="29" spans="1:37" s="15" customFormat="1" ht="15.95" customHeight="1">
      <c r="A29" s="21" t="s">
        <v>47</v>
      </c>
      <c r="B29" s="233"/>
      <c r="C29" s="149"/>
      <c r="D29" s="27"/>
      <c r="E29" s="28" t="s">
        <v>48</v>
      </c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</row>
    <row r="30" spans="1:37" s="15" customFormat="1" ht="15.95" customHeight="1">
      <c r="A30" s="21"/>
      <c r="B30" s="233"/>
      <c r="C30" s="147"/>
      <c r="D30" s="27"/>
      <c r="E30" s="10" t="s">
        <v>31</v>
      </c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</row>
    <row r="31" spans="1:37" s="15" customFormat="1" ht="15.95" customHeight="1">
      <c r="A31" s="29" t="s">
        <v>49</v>
      </c>
      <c r="B31" s="26"/>
      <c r="C31" s="147"/>
      <c r="D31" s="27"/>
      <c r="E31" s="10" t="s">
        <v>33</v>
      </c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</row>
    <row r="32" spans="1:37" s="15" customFormat="1" ht="15.95" customHeight="1">
      <c r="A32" s="21" t="s">
        <v>50</v>
      </c>
      <c r="B32" s="31"/>
      <c r="C32" s="147"/>
      <c r="D32" s="27"/>
      <c r="E32" s="10" t="s">
        <v>23</v>
      </c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</row>
    <row r="33" spans="1:37" s="15" customFormat="1" ht="15.95" customHeight="1">
      <c r="A33" s="21" t="s">
        <v>51</v>
      </c>
      <c r="B33" s="31"/>
      <c r="C33" s="147"/>
      <c r="D33" s="32"/>
      <c r="E33" s="10" t="s">
        <v>43</v>
      </c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</row>
    <row r="34" spans="1:37" s="15" customFormat="1" ht="15.95" customHeight="1">
      <c r="A34" s="21" t="s">
        <v>52</v>
      </c>
      <c r="B34" s="26"/>
      <c r="C34" s="147"/>
      <c r="D34" s="32"/>
      <c r="E34" s="10" t="s">
        <v>53</v>
      </c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</row>
    <row r="35" spans="1:37" s="15" customFormat="1" ht="15.95" customHeight="1">
      <c r="A35" s="21"/>
      <c r="B35" s="26"/>
      <c r="C35" s="147"/>
      <c r="D35" s="150"/>
      <c r="E35" s="10" t="s">
        <v>46</v>
      </c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</row>
    <row r="36" spans="1:37" s="15" customFormat="1" ht="15.95" customHeight="1">
      <c r="A36" s="21"/>
      <c r="B36" s="37"/>
      <c r="C36" s="38"/>
      <c r="D36" s="39"/>
      <c r="E36" s="10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</row>
    <row r="37" spans="1:37" s="15" customFormat="1">
      <c r="A37" s="234" t="s">
        <v>54</v>
      </c>
      <c r="B37" s="229"/>
      <c r="C37" s="229"/>
      <c r="D37" s="229"/>
      <c r="E37" s="229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</row>
    <row r="38" spans="1:37" s="15" customFormat="1">
      <c r="A38" s="40"/>
      <c r="B38" s="41" t="s">
        <v>57</v>
      </c>
      <c r="C38" s="10"/>
      <c r="D38" s="235" t="s">
        <v>56</v>
      </c>
      <c r="E38" s="236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</row>
    <row r="39" spans="1:37" s="15" customFormat="1">
      <c r="A39" s="42"/>
      <c r="B39" s="43" t="s">
        <v>55</v>
      </c>
      <c r="C39" s="10"/>
      <c r="D39" s="44" t="s">
        <v>58</v>
      </c>
      <c r="E39" s="10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</row>
    <row r="40" spans="1:37" s="15" customFormat="1">
      <c r="A40" s="45"/>
      <c r="B40" s="46" t="s">
        <v>59</v>
      </c>
      <c r="C40" s="10"/>
      <c r="D40" s="10"/>
      <c r="E40" s="10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</row>
    <row r="41" spans="1:37" s="15" customFormat="1">
      <c r="A41" s="225" t="s">
        <v>14</v>
      </c>
      <c r="B41" s="225"/>
      <c r="C41" s="225"/>
      <c r="D41" s="225"/>
      <c r="E41" s="16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</row>
    <row r="43" spans="1:37" s="47" customFormat="1">
      <c r="A43" s="48"/>
    </row>
    <row r="44" spans="1:37" s="47" customFormat="1">
      <c r="A44" s="226"/>
      <c r="B44" s="227"/>
      <c r="C44" s="227"/>
      <c r="D44" s="227"/>
      <c r="E44" s="227"/>
    </row>
    <row r="45" spans="1:37" s="47" customFormat="1"/>
    <row r="46" spans="1:37" s="47" customFormat="1"/>
    <row r="47" spans="1:37" s="47" customFormat="1"/>
    <row r="48" spans="1:37" s="47" customFormat="1"/>
    <row r="49" spans="1:1" s="47" customFormat="1"/>
    <row r="50" spans="1:1" s="47" customFormat="1"/>
    <row r="51" spans="1:1" s="47" customFormat="1"/>
    <row r="52" spans="1:1" s="47" customFormat="1"/>
    <row r="53" spans="1:1" s="47" customFormat="1">
      <c r="A53" s="48"/>
    </row>
    <row r="54" spans="1:1" s="47" customFormat="1"/>
    <row r="55" spans="1:1" s="47" customFormat="1"/>
    <row r="56" spans="1:1" s="47" customFormat="1"/>
    <row r="57" spans="1:1" s="47" customFormat="1"/>
    <row r="58" spans="1:1" s="47" customFormat="1"/>
    <row r="59" spans="1:1" s="47" customFormat="1"/>
    <row r="60" spans="1:1" s="47" customFormat="1"/>
    <row r="61" spans="1:1" s="47" customFormat="1"/>
    <row r="62" spans="1:1" s="47" customFormat="1"/>
    <row r="63" spans="1:1" s="47" customFormat="1"/>
    <row r="64" spans="1:1" s="47" customFormat="1"/>
    <row r="65" s="47" customFormat="1"/>
    <row r="66" s="47" customFormat="1"/>
    <row r="67" s="47" customFormat="1"/>
    <row r="68" s="47" customFormat="1"/>
    <row r="69" s="47" customFormat="1"/>
    <row r="70" s="47" customFormat="1"/>
    <row r="71" s="47" customFormat="1"/>
    <row r="72" s="47" customFormat="1"/>
    <row r="73" s="47" customFormat="1"/>
    <row r="74" s="47" customFormat="1"/>
    <row r="75" s="47" customFormat="1"/>
    <row r="76" s="47" customFormat="1"/>
    <row r="77" s="47" customFormat="1"/>
    <row r="78" s="47" customFormat="1"/>
    <row r="79" s="47" customFormat="1"/>
    <row r="80" s="47" customFormat="1"/>
    <row r="81" s="47" customFormat="1"/>
    <row r="82" s="47" customFormat="1"/>
    <row r="83" s="47" customFormat="1"/>
    <row r="84" s="47" customFormat="1"/>
    <row r="85" s="47" customFormat="1"/>
    <row r="86" s="47" customFormat="1"/>
    <row r="87" s="47" customFormat="1"/>
    <row r="88" s="47" customFormat="1"/>
    <row r="89" s="47" customFormat="1"/>
    <row r="90" s="47" customFormat="1"/>
    <row r="91" s="47" customFormat="1"/>
    <row r="92" s="47" customFormat="1"/>
    <row r="93" s="47" customFormat="1"/>
    <row r="94" s="47" customFormat="1"/>
    <row r="95" s="47" customFormat="1"/>
    <row r="96" s="47" customFormat="1"/>
    <row r="97" s="47" customFormat="1"/>
    <row r="98" s="47" customFormat="1"/>
    <row r="99" s="47" customFormat="1"/>
    <row r="100" s="47" customFormat="1"/>
    <row r="101" s="47" customFormat="1"/>
    <row r="102" s="47" customFormat="1"/>
    <row r="103" s="47" customFormat="1"/>
    <row r="104" s="47" customFormat="1"/>
    <row r="105" s="47" customFormat="1"/>
    <row r="106" s="47" customFormat="1"/>
    <row r="107" s="47" customFormat="1"/>
    <row r="108" s="47" customFormat="1"/>
    <row r="109" s="47" customFormat="1"/>
    <row r="110" s="47" customFormat="1"/>
    <row r="111" s="47" customFormat="1"/>
    <row r="112" s="47" customFormat="1"/>
    <row r="113" s="47" customFormat="1"/>
    <row r="114" s="47" customFormat="1"/>
    <row r="115" s="47" customFormat="1"/>
    <row r="116" s="47" customFormat="1"/>
    <row r="117" s="47" customFormat="1"/>
    <row r="118" s="47" customFormat="1"/>
    <row r="119" s="47" customFormat="1"/>
    <row r="120" s="47" customFormat="1"/>
    <row r="121" s="47" customFormat="1"/>
    <row r="122" s="47" customFormat="1"/>
    <row r="123" s="47" customFormat="1"/>
    <row r="124" s="47" customFormat="1"/>
    <row r="125" s="47" customFormat="1"/>
    <row r="126" s="47" customFormat="1"/>
    <row r="127" s="47" customFormat="1"/>
    <row r="128" s="47" customFormat="1"/>
    <row r="129" s="47" customFormat="1"/>
    <row r="130" s="47" customFormat="1"/>
    <row r="131" s="47" customFormat="1"/>
    <row r="132" s="47" customFormat="1"/>
    <row r="133" s="47" customFormat="1"/>
    <row r="134" s="47" customFormat="1"/>
    <row r="135" s="47" customFormat="1"/>
    <row r="136" s="47" customFormat="1"/>
    <row r="137" s="47" customFormat="1"/>
    <row r="138" s="47" customFormat="1"/>
    <row r="139" s="47" customFormat="1"/>
    <row r="140" s="47" customFormat="1"/>
    <row r="141" s="47" customFormat="1"/>
    <row r="142" s="47" customFormat="1"/>
    <row r="143" s="47" customFormat="1"/>
    <row r="144" s="47" customFormat="1"/>
    <row r="145" s="47" customFormat="1"/>
    <row r="146" s="47" customFormat="1"/>
    <row r="147" s="47" customFormat="1"/>
    <row r="148" s="47" customFormat="1"/>
    <row r="149" s="47" customFormat="1"/>
    <row r="150" s="47" customFormat="1"/>
    <row r="151" s="47" customFormat="1"/>
    <row r="152" s="47" customFormat="1"/>
    <row r="153" s="47" customFormat="1"/>
    <row r="154" s="47" customFormat="1"/>
    <row r="155" s="47" customFormat="1"/>
    <row r="156" s="47" customFormat="1"/>
    <row r="157" s="47" customFormat="1"/>
    <row r="158" s="47" customFormat="1"/>
    <row r="159" s="47" customFormat="1"/>
    <row r="160" s="47" customFormat="1"/>
    <row r="161" s="47" customFormat="1"/>
    <row r="162" s="47" customFormat="1"/>
    <row r="163" s="47" customFormat="1"/>
    <row r="164" s="47" customFormat="1"/>
    <row r="165" s="47" customFormat="1"/>
    <row r="166" s="47" customFormat="1"/>
    <row r="167" s="47" customFormat="1"/>
    <row r="168" s="47" customFormat="1"/>
    <row r="169" s="47" customFormat="1"/>
    <row r="170" s="47" customFormat="1"/>
    <row r="171" s="47" customFormat="1"/>
    <row r="172" s="47" customFormat="1"/>
    <row r="173" s="47" customFormat="1"/>
    <row r="174" s="47" customFormat="1"/>
    <row r="175" s="47" customFormat="1"/>
    <row r="176" s="47" customFormat="1"/>
    <row r="177" s="47" customFormat="1"/>
    <row r="178" s="47" customFormat="1"/>
    <row r="179" s="47" customFormat="1"/>
    <row r="180" s="47" customFormat="1"/>
    <row r="181" s="47" customFormat="1"/>
    <row r="182" s="47" customFormat="1"/>
    <row r="183" s="47" customFormat="1"/>
    <row r="184" s="47" customFormat="1"/>
    <row r="185" s="47" customFormat="1"/>
    <row r="186" s="47" customFormat="1"/>
    <row r="187" s="47" customFormat="1"/>
    <row r="188" s="47" customFormat="1"/>
    <row r="189" s="47" customFormat="1"/>
    <row r="190" s="47" customFormat="1"/>
    <row r="191" s="47" customFormat="1"/>
    <row r="192" s="47" customFormat="1"/>
    <row r="193" s="47" customFormat="1"/>
    <row r="194" s="47" customFormat="1"/>
    <row r="195" s="47" customFormat="1"/>
    <row r="196" s="47" customFormat="1"/>
    <row r="197" s="47" customFormat="1"/>
    <row r="198" s="47" customFormat="1"/>
    <row r="199" s="47" customFormat="1"/>
    <row r="200" s="47" customFormat="1"/>
    <row r="201" s="47" customFormat="1"/>
    <row r="202" s="47" customFormat="1"/>
    <row r="203" s="47" customFormat="1"/>
    <row r="204" s="47" customFormat="1"/>
    <row r="205" s="47" customFormat="1"/>
    <row r="206" s="47" customFormat="1"/>
    <row r="207" s="47" customFormat="1"/>
    <row r="208" s="47" customFormat="1"/>
    <row r="209" s="47" customFormat="1"/>
    <row r="210" s="47" customFormat="1"/>
    <row r="211" s="47" customFormat="1"/>
    <row r="212" s="47" customFormat="1"/>
    <row r="213" s="47" customFormat="1"/>
    <row r="214" s="47" customFormat="1"/>
    <row r="215" s="47" customFormat="1"/>
    <row r="216" s="47" customFormat="1"/>
    <row r="217" s="47" customFormat="1"/>
  </sheetData>
  <sheetProtection algorithmName="SHA-512" hashValue="cdoFMdOWDgFL6/ZDxJHqSSiiN4qzKGzkqV1dNEo6Ezstw/2taTs490qgRtW5/UYXTG5PpxNA9ky/3dTFEqD4ww==" saltValue="UXDcuJ7Lzwb2OgzHV1oG2w==" spinCount="100000" sheet="1" objects="1" scenarios="1"/>
  <dataConsolidate/>
  <mergeCells count="8">
    <mergeCell ref="A41:D41"/>
    <mergeCell ref="A44:E44"/>
    <mergeCell ref="A1:E1"/>
    <mergeCell ref="B12:D12"/>
    <mergeCell ref="B29:B30"/>
    <mergeCell ref="A37:E37"/>
    <mergeCell ref="D38:E38"/>
    <mergeCell ref="D4:D6"/>
  </mergeCells>
  <phoneticPr fontId="14" type="noConversion"/>
  <dataValidations count="3">
    <dataValidation type="list" allowBlank="1" showInputMessage="1" showErrorMessage="1" errorTitle="Tento finanční úřad neexistuje" error="Vyberte finanční úřad z rozbalovacího seznamu." sqref="B13" xr:uid="{00000000-0002-0000-0100-000000000000}">
      <formula1>fin_ur</formula1>
    </dataValidation>
    <dataValidation type="list" allowBlank="1" showInputMessage="1" sqref="B14" xr:uid="{00000000-0002-0000-0100-000001000000}">
      <formula1>validation_list2</formula1>
    </dataValidation>
    <dataValidation type="list" allowBlank="1" showInputMessage="1" showErrorMessage="1" sqref="B20" xr:uid="{00000000-0002-0000-0100-000002000000}">
      <formula1>staty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4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9855E-9897-4DD6-BCAF-780E02A4DE08}">
  <sheetPr>
    <tabColor rgb="FFFF0000"/>
    <pageSetUpPr fitToPage="1"/>
  </sheetPr>
  <dimension ref="A1:AP237"/>
  <sheetViews>
    <sheetView workbookViewId="0">
      <selection activeCell="B19" sqref="B19"/>
    </sheetView>
  </sheetViews>
  <sheetFormatPr defaultColWidth="9.140625" defaultRowHeight="12.75"/>
  <cols>
    <col min="1" max="1" width="4" style="101" customWidth="1"/>
    <col min="2" max="2" width="100.7109375" style="101" customWidth="1"/>
    <col min="3" max="42" width="9.140625" style="105"/>
    <col min="43" max="16384" width="9.140625" style="101"/>
  </cols>
  <sheetData>
    <row r="1" spans="1:2" ht="18">
      <c r="A1" s="239" t="s">
        <v>1632</v>
      </c>
      <c r="B1" s="240"/>
    </row>
    <row r="2" spans="1:2">
      <c r="A2" s="138"/>
      <c r="B2" s="138"/>
    </row>
    <row r="3" spans="1:2" ht="30">
      <c r="A3" s="139" t="s">
        <v>1633</v>
      </c>
      <c r="B3" s="140" t="s">
        <v>1870</v>
      </c>
    </row>
    <row r="4" spans="1:2" ht="44.25">
      <c r="A4" s="139" t="s">
        <v>1634</v>
      </c>
      <c r="B4" s="141" t="s">
        <v>2037</v>
      </c>
    </row>
    <row r="5" spans="1:2" ht="29.25">
      <c r="A5" s="139" t="s">
        <v>1635</v>
      </c>
      <c r="B5" s="142" t="s">
        <v>1644</v>
      </c>
    </row>
    <row r="6" spans="1:2" ht="15">
      <c r="A6" s="139"/>
      <c r="B6" s="143" t="s">
        <v>1889</v>
      </c>
    </row>
    <row r="7" spans="1:2" ht="15">
      <c r="A7" s="139"/>
      <c r="B7" s="143" t="s">
        <v>1890</v>
      </c>
    </row>
    <row r="8" spans="1:2" s="105" customFormat="1" ht="86.25">
      <c r="A8" s="139"/>
      <c r="B8" s="142" t="s">
        <v>1871</v>
      </c>
    </row>
    <row r="9" spans="1:2" s="105" customFormat="1" ht="29.25">
      <c r="A9" s="139" t="s">
        <v>1636</v>
      </c>
      <c r="B9" s="142" t="s">
        <v>1869</v>
      </c>
    </row>
    <row r="10" spans="1:2" s="105" customFormat="1" ht="44.25" customHeight="1">
      <c r="A10" s="139" t="s">
        <v>1867</v>
      </c>
      <c r="B10" s="142" t="s">
        <v>1866</v>
      </c>
    </row>
    <row r="11" spans="1:2" s="105" customFormat="1" ht="15">
      <c r="A11" s="139" t="s">
        <v>1639</v>
      </c>
      <c r="B11" s="142" t="s">
        <v>1637</v>
      </c>
    </row>
    <row r="12" spans="1:2" s="105" customFormat="1" ht="15">
      <c r="A12" s="139"/>
      <c r="B12" s="144" t="s">
        <v>1638</v>
      </c>
    </row>
    <row r="13" spans="1:2" s="105" customFormat="1" ht="42.75">
      <c r="A13" s="139"/>
      <c r="B13" s="142" t="s">
        <v>2038</v>
      </c>
    </row>
    <row r="14" spans="1:2" s="105" customFormat="1" ht="14.25">
      <c r="A14" s="139" t="s">
        <v>1868</v>
      </c>
      <c r="B14" s="142" t="s">
        <v>1640</v>
      </c>
    </row>
    <row r="15" spans="1:2" s="105" customFormat="1" ht="14.25">
      <c r="A15" s="139"/>
      <c r="B15" s="142" t="s">
        <v>1641</v>
      </c>
    </row>
    <row r="16" spans="1:2" s="105" customFormat="1" ht="14.25">
      <c r="A16" s="139"/>
      <c r="B16" s="142" t="s">
        <v>2039</v>
      </c>
    </row>
    <row r="17" spans="1:2" s="105" customFormat="1">
      <c r="A17" s="138"/>
      <c r="B17" s="138"/>
    </row>
    <row r="18" spans="1:2" s="105" customFormat="1" ht="15.75">
      <c r="A18" s="138"/>
      <c r="B18" s="145" t="s">
        <v>2040</v>
      </c>
    </row>
    <row r="19" spans="1:2" s="105" customFormat="1" ht="14.25">
      <c r="A19" s="138"/>
      <c r="B19" s="146" t="s">
        <v>1642</v>
      </c>
    </row>
    <row r="20" spans="1:2" s="105" customFormat="1" ht="14.25">
      <c r="A20" s="138"/>
      <c r="B20" s="146" t="s">
        <v>1643</v>
      </c>
    </row>
    <row r="21" spans="1:2" s="105" customFormat="1"/>
    <row r="22" spans="1:2" s="105" customFormat="1"/>
    <row r="23" spans="1:2" s="105" customFormat="1"/>
    <row r="24" spans="1:2" s="105" customFormat="1"/>
    <row r="25" spans="1:2" s="105" customFormat="1"/>
    <row r="26" spans="1:2" s="105" customFormat="1"/>
    <row r="27" spans="1:2" s="105" customFormat="1"/>
    <row r="28" spans="1:2" s="105" customFormat="1"/>
    <row r="29" spans="1:2" s="105" customFormat="1"/>
    <row r="30" spans="1:2" s="105" customFormat="1"/>
    <row r="31" spans="1:2" s="105" customFormat="1"/>
    <row r="32" spans="1:2" s="105" customFormat="1"/>
    <row r="33" s="105" customFormat="1"/>
    <row r="34" s="105" customFormat="1"/>
    <row r="35" s="105" customFormat="1"/>
    <row r="36" s="105" customFormat="1"/>
    <row r="37" s="105" customFormat="1"/>
    <row r="38" s="105" customFormat="1"/>
    <row r="39" s="105" customFormat="1"/>
    <row r="40" s="105" customFormat="1"/>
    <row r="41" s="105" customFormat="1"/>
    <row r="42" s="105" customFormat="1"/>
    <row r="43" s="105" customFormat="1"/>
    <row r="44" s="105" customFormat="1"/>
    <row r="45" s="105" customFormat="1"/>
    <row r="46" s="105" customFormat="1"/>
    <row r="47" s="105" customFormat="1"/>
    <row r="48" s="105" customFormat="1"/>
    <row r="49" s="105" customFormat="1"/>
    <row r="50" s="105" customFormat="1"/>
    <row r="51" s="105" customFormat="1"/>
    <row r="52" s="105" customFormat="1"/>
    <row r="53" s="105" customFormat="1"/>
    <row r="54" s="105" customFormat="1"/>
    <row r="55" s="105" customFormat="1"/>
    <row r="56" s="105" customFormat="1"/>
    <row r="57" s="105" customFormat="1"/>
    <row r="58" s="105" customFormat="1"/>
    <row r="59" s="105" customFormat="1"/>
    <row r="60" s="105" customFormat="1"/>
    <row r="61" s="105" customFormat="1"/>
    <row r="62" s="105" customFormat="1"/>
    <row r="63" s="105" customFormat="1"/>
    <row r="64" s="105" customFormat="1"/>
    <row r="65" s="105" customFormat="1"/>
    <row r="66" s="105" customFormat="1"/>
    <row r="67" s="105" customFormat="1"/>
    <row r="68" s="105" customFormat="1"/>
    <row r="69" s="105" customFormat="1"/>
    <row r="70" s="105" customFormat="1"/>
    <row r="71" s="105" customFormat="1"/>
    <row r="72" s="105" customFormat="1"/>
    <row r="73" s="105" customFormat="1"/>
    <row r="74" s="105" customFormat="1"/>
    <row r="75" s="105" customFormat="1"/>
    <row r="76" s="105" customFormat="1"/>
    <row r="77" s="105" customFormat="1"/>
    <row r="78" s="105" customFormat="1"/>
    <row r="79" s="105" customFormat="1"/>
    <row r="80" s="105" customFormat="1"/>
    <row r="81" s="105" customFormat="1"/>
    <row r="82" s="105" customFormat="1"/>
    <row r="83" s="105" customFormat="1"/>
    <row r="84" s="105" customFormat="1"/>
    <row r="85" s="105" customFormat="1"/>
    <row r="86" s="105" customFormat="1"/>
    <row r="87" s="105" customFormat="1"/>
    <row r="88" s="105" customFormat="1"/>
    <row r="89" s="105" customFormat="1"/>
    <row r="90" s="105" customFormat="1"/>
    <row r="91" s="105" customFormat="1"/>
    <row r="92" s="105" customFormat="1"/>
    <row r="93" s="105" customFormat="1"/>
    <row r="94" s="105" customFormat="1"/>
    <row r="95" s="105" customFormat="1"/>
    <row r="96" s="105" customFormat="1"/>
    <row r="97" s="105" customFormat="1"/>
    <row r="98" s="105" customFormat="1"/>
    <row r="99" s="105" customFormat="1"/>
    <row r="100" s="105" customFormat="1"/>
    <row r="101" s="105" customFormat="1"/>
    <row r="102" s="105" customFormat="1"/>
    <row r="103" s="105" customFormat="1"/>
    <row r="104" s="105" customFormat="1"/>
    <row r="105" s="105" customFormat="1"/>
    <row r="106" s="105" customFormat="1"/>
    <row r="107" s="105" customFormat="1"/>
    <row r="108" s="105" customFormat="1"/>
    <row r="109" s="105" customFormat="1"/>
    <row r="110" s="105" customFormat="1"/>
    <row r="111" s="105" customFormat="1"/>
    <row r="112" s="105" customFormat="1"/>
    <row r="113" s="105" customFormat="1"/>
    <row r="114" s="105" customFormat="1"/>
    <row r="115" s="105" customFormat="1"/>
    <row r="116" s="105" customFormat="1"/>
    <row r="117" s="105" customFormat="1"/>
    <row r="118" s="105" customFormat="1"/>
    <row r="119" s="105" customFormat="1"/>
    <row r="120" s="105" customFormat="1"/>
    <row r="121" s="105" customFormat="1"/>
    <row r="122" s="105" customFormat="1"/>
    <row r="123" s="105" customFormat="1"/>
    <row r="124" s="105" customFormat="1"/>
    <row r="125" s="105" customFormat="1"/>
    <row r="126" s="105" customFormat="1"/>
    <row r="127" s="105" customFormat="1"/>
    <row r="128" s="105" customFormat="1"/>
    <row r="129" s="105" customFormat="1"/>
    <row r="130" s="105" customFormat="1"/>
    <row r="131" s="105" customFormat="1"/>
    <row r="132" s="105" customFormat="1"/>
    <row r="133" s="105" customFormat="1"/>
    <row r="134" s="105" customFormat="1"/>
    <row r="135" s="105" customFormat="1"/>
    <row r="136" s="105" customFormat="1"/>
    <row r="137" s="105" customFormat="1"/>
    <row r="138" s="105" customFormat="1"/>
    <row r="139" s="105" customFormat="1"/>
    <row r="140" s="105" customFormat="1"/>
    <row r="141" s="105" customFormat="1"/>
    <row r="142" s="105" customFormat="1"/>
    <row r="143" s="105" customFormat="1"/>
    <row r="144" s="105" customFormat="1"/>
    <row r="145" s="105" customFormat="1"/>
    <row r="146" s="105" customFormat="1"/>
    <row r="147" s="105" customFormat="1"/>
    <row r="148" s="105" customFormat="1"/>
    <row r="149" s="105" customFormat="1"/>
    <row r="150" s="105" customFormat="1"/>
    <row r="151" s="105" customFormat="1"/>
    <row r="152" s="105" customFormat="1"/>
    <row r="153" s="105" customFormat="1"/>
    <row r="154" s="105" customFormat="1"/>
    <row r="155" s="105" customFormat="1"/>
    <row r="156" s="105" customFormat="1"/>
    <row r="157" s="105" customFormat="1"/>
    <row r="158" s="105" customFormat="1"/>
    <row r="159" s="105" customFormat="1"/>
    <row r="160" s="105" customFormat="1"/>
    <row r="161" s="105" customFormat="1"/>
    <row r="162" s="105" customFormat="1"/>
    <row r="163" s="105" customFormat="1"/>
    <row r="164" s="105" customFormat="1"/>
    <row r="165" s="105" customFormat="1"/>
    <row r="166" s="105" customFormat="1"/>
    <row r="167" s="105" customFormat="1"/>
    <row r="168" s="105" customFormat="1"/>
    <row r="169" s="105" customFormat="1"/>
    <row r="170" s="105" customFormat="1"/>
    <row r="171" s="105" customFormat="1"/>
    <row r="172" s="105" customFormat="1"/>
    <row r="173" s="105" customFormat="1"/>
    <row r="174" s="105" customFormat="1"/>
    <row r="175" s="105" customFormat="1"/>
    <row r="176" s="105" customFormat="1"/>
    <row r="177" s="105" customFormat="1"/>
    <row r="178" s="105" customFormat="1"/>
    <row r="179" s="105" customFormat="1"/>
    <row r="180" s="105" customFormat="1"/>
    <row r="181" s="105" customFormat="1"/>
    <row r="182" s="105" customFormat="1"/>
    <row r="183" s="105" customFormat="1"/>
    <row r="184" s="105" customFormat="1"/>
    <row r="185" s="105" customFormat="1"/>
    <row r="186" s="105" customFormat="1"/>
    <row r="187" s="105" customFormat="1"/>
    <row r="188" s="105" customFormat="1"/>
    <row r="189" s="105" customFormat="1"/>
    <row r="190" s="105" customFormat="1"/>
    <row r="191" s="105" customFormat="1"/>
    <row r="192" s="105" customFormat="1"/>
    <row r="193" s="105" customFormat="1"/>
    <row r="194" s="105" customFormat="1"/>
    <row r="195" s="105" customFormat="1"/>
    <row r="196" s="105" customFormat="1"/>
    <row r="197" s="105" customFormat="1"/>
    <row r="198" s="105" customFormat="1"/>
    <row r="199" s="105" customFormat="1"/>
    <row r="200" s="105" customFormat="1"/>
    <row r="201" s="105" customFormat="1"/>
    <row r="202" s="105" customFormat="1"/>
    <row r="203" s="105" customFormat="1"/>
    <row r="204" s="105" customFormat="1"/>
    <row r="205" s="105" customFormat="1"/>
    <row r="206" s="105" customFormat="1"/>
    <row r="207" s="105" customFormat="1"/>
    <row r="208" s="105" customFormat="1"/>
    <row r="209" s="105" customFormat="1"/>
    <row r="210" s="105" customFormat="1"/>
    <row r="211" s="105" customFormat="1"/>
    <row r="212" s="105" customFormat="1"/>
    <row r="213" s="105" customFormat="1"/>
    <row r="214" s="105" customFormat="1"/>
    <row r="215" s="105" customFormat="1"/>
    <row r="216" s="105" customFormat="1"/>
    <row r="217" s="105" customFormat="1"/>
    <row r="218" s="105" customFormat="1"/>
    <row r="219" s="105" customFormat="1"/>
    <row r="220" s="105" customFormat="1"/>
    <row r="221" s="105" customFormat="1"/>
    <row r="222" s="105" customFormat="1"/>
    <row r="223" s="105" customFormat="1"/>
    <row r="224" s="105" customFormat="1"/>
    <row r="225" s="105" customFormat="1"/>
    <row r="226" s="105" customFormat="1"/>
    <row r="227" s="105" customFormat="1"/>
    <row r="228" s="105" customFormat="1"/>
    <row r="229" s="105" customFormat="1"/>
    <row r="230" s="105" customFormat="1"/>
    <row r="231" s="105" customFormat="1"/>
    <row r="232" s="105" customFormat="1"/>
    <row r="233" s="105" customFormat="1"/>
    <row r="234" s="105" customFormat="1"/>
    <row r="235" s="105" customFormat="1"/>
    <row r="236" s="105" customFormat="1"/>
    <row r="237" s="105" customFormat="1"/>
  </sheetData>
  <sheetProtection algorithmName="SHA-512" hashValue="hu1wLzWYRXafqO0RovztM2PfmjUWZBpKn/rCY+PNRb6N/4ri0GfGzqATFGJAx7e2nXHrzSkHqe2BRShehq3CeQ==" saltValue="Q/Fmc3iRG3TWr4696P71Kw==" spinCount="100000" sheet="1" objects="1" scenarios="1"/>
  <mergeCells count="1">
    <mergeCell ref="A1:B1"/>
  </mergeCells>
  <hyperlinks>
    <hyperlink ref="B12" r:id="rId1" xr:uid="{E846EA2E-9868-4A29-A2D6-DE09DA28D0B7}"/>
  </hyperlinks>
  <pageMargins left="0.39370078740157483" right="0.39370078740157483" top="0.39370078740157483" bottom="0.39370078740157483" header="0.31496062992125984" footer="0.31496062992125984"/>
  <pageSetup paperSize="9" scale="96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42AB0-F862-4780-A68B-FC06825B99A6}">
  <sheetPr>
    <tabColor rgb="FFFFFFCC"/>
    <outlinePr summaryBelow="0" summaryRight="0"/>
    <pageSetUpPr autoPageBreaks="0" fitToPage="1"/>
  </sheetPr>
  <dimension ref="A1:J45"/>
  <sheetViews>
    <sheetView showZeros="0" showOutlineSymbols="0" workbookViewId="0">
      <selection activeCell="A20" sqref="A20:J20"/>
    </sheetView>
  </sheetViews>
  <sheetFormatPr defaultColWidth="9.140625" defaultRowHeight="12.75"/>
  <cols>
    <col min="1" max="1" width="12" style="1" customWidth="1"/>
    <col min="2" max="2" width="5" style="1" customWidth="1"/>
    <col min="3" max="3" width="12" style="1" customWidth="1"/>
    <col min="4" max="4" width="5" style="1" customWidth="1"/>
    <col min="5" max="5" width="12" style="1" customWidth="1"/>
    <col min="6" max="6" width="6.7109375" style="2" customWidth="1"/>
    <col min="7" max="10" width="11.7109375" style="1" customWidth="1"/>
    <col min="11" max="16384" width="9.140625" style="2"/>
  </cols>
  <sheetData>
    <row r="1" spans="1:10" ht="30" customHeight="1">
      <c r="A1" s="303" t="s">
        <v>5</v>
      </c>
      <c r="B1" s="271"/>
      <c r="C1" s="271"/>
      <c r="D1" s="271"/>
      <c r="E1" s="271"/>
      <c r="F1" s="271"/>
      <c r="G1" s="271"/>
      <c r="H1" s="271"/>
      <c r="I1" s="271"/>
      <c r="J1" s="271"/>
    </row>
    <row r="2" spans="1:10" ht="15" customHeight="1" thickBot="1">
      <c r="A2" s="251" t="s">
        <v>68</v>
      </c>
      <c r="B2" s="283"/>
      <c r="C2" s="283"/>
      <c r="D2" s="283"/>
      <c r="E2" s="283"/>
      <c r="F2" s="304"/>
      <c r="G2" s="304"/>
      <c r="H2" s="304"/>
      <c r="I2" s="304"/>
      <c r="J2" s="304"/>
    </row>
    <row r="3" spans="1:10" ht="18" customHeight="1" thickBot="1">
      <c r="A3" s="305">
        <f>+ZAKL_DATA!B13</f>
        <v>0</v>
      </c>
      <c r="B3" s="290"/>
      <c r="C3" s="290"/>
      <c r="D3" s="290"/>
      <c r="E3" s="291"/>
      <c r="F3" s="304"/>
      <c r="G3" s="306" t="s">
        <v>63</v>
      </c>
      <c r="H3" s="307"/>
      <c r="I3" s="307"/>
      <c r="J3" s="308"/>
    </row>
    <row r="4" spans="1:10" ht="15" customHeight="1" thickBot="1">
      <c r="A4" s="251" t="s">
        <v>1974</v>
      </c>
      <c r="B4" s="283"/>
      <c r="C4" s="283"/>
      <c r="D4" s="283"/>
      <c r="E4" s="283"/>
      <c r="F4" s="227"/>
      <c r="G4" s="309"/>
      <c r="H4" s="227"/>
      <c r="I4" s="227"/>
      <c r="J4" s="310"/>
    </row>
    <row r="5" spans="1:10" ht="18" customHeight="1" thickBot="1">
      <c r="A5" s="305">
        <f>+ZAKL_DATA!B14</f>
        <v>0</v>
      </c>
      <c r="B5" s="290"/>
      <c r="C5" s="290"/>
      <c r="D5" s="290"/>
      <c r="E5" s="291"/>
      <c r="F5" s="227"/>
      <c r="G5" s="309"/>
      <c r="H5" s="227"/>
      <c r="I5" s="227"/>
      <c r="J5" s="310"/>
    </row>
    <row r="6" spans="1:10" ht="15" customHeight="1" thickBot="1">
      <c r="A6" s="256" t="s">
        <v>1975</v>
      </c>
      <c r="B6" s="257"/>
      <c r="C6" s="257"/>
      <c r="D6" s="257"/>
      <c r="E6" s="257"/>
      <c r="F6" s="227"/>
      <c r="G6" s="309"/>
      <c r="H6" s="227"/>
      <c r="I6" s="227"/>
      <c r="J6" s="310"/>
    </row>
    <row r="7" spans="1:10" ht="18" customHeight="1" thickBot="1">
      <c r="A7" s="319" t="str">
        <f>+ZAKL_DATA!D2</f>
        <v>CZ</v>
      </c>
      <c r="B7" s="320"/>
      <c r="C7" s="320"/>
      <c r="D7" s="320"/>
      <c r="E7" s="321"/>
      <c r="F7" s="227"/>
      <c r="G7" s="309"/>
      <c r="H7" s="227"/>
      <c r="I7" s="227"/>
      <c r="J7" s="310"/>
    </row>
    <row r="8" spans="1:10" ht="15" customHeight="1" thickBot="1">
      <c r="A8" s="256" t="s">
        <v>1976</v>
      </c>
      <c r="B8" s="257"/>
      <c r="C8" s="257"/>
      <c r="D8" s="257"/>
      <c r="E8" s="257"/>
      <c r="F8" s="227"/>
      <c r="G8" s="311"/>
      <c r="H8" s="312"/>
      <c r="I8" s="312"/>
      <c r="J8" s="313"/>
    </row>
    <row r="9" spans="1:10" ht="18" customHeight="1" thickBot="1">
      <c r="A9" s="289" t="str">
        <f>+MID(A7,3,20)</f>
        <v/>
      </c>
      <c r="B9" s="322"/>
      <c r="C9" s="322"/>
      <c r="D9" s="322"/>
      <c r="E9" s="323"/>
      <c r="F9" s="227"/>
      <c r="G9" s="314"/>
      <c r="H9" s="307"/>
      <c r="I9" s="307"/>
      <c r="J9" s="307"/>
    </row>
    <row r="10" spans="1:10" ht="12" customHeight="1">
      <c r="A10" s="261" t="s">
        <v>1977</v>
      </c>
      <c r="B10" s="262"/>
      <c r="C10" s="262"/>
      <c r="D10" s="262"/>
      <c r="E10" s="262"/>
      <c r="F10" s="227"/>
      <c r="G10" s="227"/>
      <c r="H10" s="227"/>
      <c r="I10" s="227"/>
      <c r="J10" s="227"/>
    </row>
    <row r="11" spans="1:10" ht="12" customHeight="1" thickBot="1">
      <c r="A11" s="151" t="s">
        <v>0</v>
      </c>
      <c r="B11" s="152"/>
      <c r="C11" s="152" t="s">
        <v>1891</v>
      </c>
      <c r="D11" s="152"/>
      <c r="E11" s="152" t="s">
        <v>1892</v>
      </c>
      <c r="F11" s="227"/>
      <c r="G11" s="241" t="s">
        <v>1982</v>
      </c>
      <c r="H11" s="242"/>
      <c r="I11" s="242"/>
      <c r="J11" s="242"/>
    </row>
    <row r="12" spans="1:10" s="177" customFormat="1" ht="18" customHeight="1" thickBot="1">
      <c r="A12" s="153" t="s">
        <v>1893</v>
      </c>
      <c r="B12" s="176"/>
      <c r="C12" s="153"/>
      <c r="D12" s="176"/>
      <c r="E12" s="153"/>
      <c r="F12" s="227"/>
      <c r="G12" s="315"/>
      <c r="H12" s="316"/>
      <c r="I12" s="317"/>
      <c r="J12" s="318"/>
    </row>
    <row r="13" spans="1:10" ht="9.9499999999999993" customHeight="1" thickBot="1">
      <c r="A13" s="243"/>
      <c r="B13" s="244"/>
      <c r="C13" s="244"/>
      <c r="D13" s="244"/>
      <c r="E13" s="244"/>
      <c r="F13" s="244"/>
      <c r="G13" s="244"/>
      <c r="H13" s="244"/>
      <c r="I13" s="244"/>
      <c r="J13" s="244"/>
    </row>
    <row r="14" spans="1:10" s="177" customFormat="1" ht="18" customHeight="1" thickBot="1">
      <c r="A14" s="247" t="s">
        <v>1978</v>
      </c>
      <c r="B14" s="248"/>
      <c r="C14" s="178">
        <v>0</v>
      </c>
      <c r="D14" s="156"/>
      <c r="E14" s="245"/>
      <c r="F14" s="246"/>
      <c r="G14" s="246"/>
      <c r="H14" s="246"/>
      <c r="I14" s="246"/>
      <c r="J14" s="246"/>
    </row>
    <row r="15" spans="1:10" ht="9.9499999999999993" customHeight="1">
      <c r="A15" s="243"/>
      <c r="B15" s="244"/>
      <c r="C15" s="244"/>
      <c r="D15" s="244"/>
      <c r="E15" s="244"/>
      <c r="F15" s="244"/>
      <c r="G15" s="244"/>
      <c r="H15" s="244"/>
      <c r="I15" s="244"/>
      <c r="J15" s="244"/>
    </row>
    <row r="16" spans="1:10" ht="15" customHeight="1" thickBot="1">
      <c r="A16" s="251" t="s">
        <v>1979</v>
      </c>
      <c r="B16" s="283"/>
      <c r="C16" s="283"/>
      <c r="D16" s="244"/>
      <c r="E16" s="244"/>
      <c r="F16" s="244"/>
      <c r="G16" s="244"/>
      <c r="H16" s="244"/>
      <c r="I16" s="244"/>
      <c r="J16" s="244"/>
    </row>
    <row r="17" spans="1:10" s="177" customFormat="1" ht="18" customHeight="1" thickBot="1">
      <c r="A17" s="179" t="s">
        <v>6</v>
      </c>
      <c r="B17" s="292"/>
      <c r="C17" s="293"/>
      <c r="D17" s="244"/>
      <c r="E17" s="244"/>
      <c r="F17" s="244"/>
      <c r="G17" s="244"/>
      <c r="H17" s="244"/>
      <c r="I17" s="244"/>
      <c r="J17" s="244"/>
    </row>
    <row r="18" spans="1:10" ht="36.75" customHeight="1" thickBot="1">
      <c r="A18" s="294" t="s">
        <v>1877</v>
      </c>
      <c r="B18" s="295"/>
      <c r="C18" s="295"/>
      <c r="D18" s="295"/>
      <c r="E18" s="295"/>
      <c r="F18" s="295"/>
      <c r="G18" s="295"/>
      <c r="H18" s="295"/>
      <c r="I18" s="295"/>
      <c r="J18" s="295"/>
    </row>
    <row r="19" spans="1:10" ht="21.75" customHeight="1" thickBot="1">
      <c r="A19" s="296" t="s">
        <v>11</v>
      </c>
      <c r="B19" s="297"/>
      <c r="C19" s="297"/>
      <c r="D19" s="297"/>
      <c r="E19" s="297"/>
      <c r="F19" s="297"/>
      <c r="G19" s="298"/>
      <c r="H19" s="136">
        <v>2025</v>
      </c>
      <c r="I19" s="299"/>
      <c r="J19" s="300"/>
    </row>
    <row r="20" spans="1:10" ht="17.100000000000001" customHeight="1">
      <c r="A20" s="301" t="s">
        <v>4</v>
      </c>
      <c r="B20" s="302"/>
      <c r="C20" s="302"/>
      <c r="D20" s="302"/>
      <c r="E20" s="302"/>
      <c r="F20" s="302"/>
      <c r="G20" s="302"/>
      <c r="H20" s="302"/>
      <c r="I20" s="302"/>
      <c r="J20" s="302"/>
    </row>
    <row r="21" spans="1:10" ht="15" customHeight="1">
      <c r="A21" s="243"/>
      <c r="B21" s="244"/>
      <c r="C21" s="244"/>
      <c r="D21" s="244"/>
      <c r="E21" s="244"/>
      <c r="F21" s="244"/>
      <c r="G21" s="244"/>
      <c r="H21" s="244"/>
      <c r="I21" s="244"/>
      <c r="J21" s="244"/>
    </row>
    <row r="22" spans="1:10" ht="17.100000000000001" customHeight="1">
      <c r="A22" s="281" t="s">
        <v>1</v>
      </c>
      <c r="B22" s="282"/>
      <c r="C22" s="282"/>
      <c r="D22" s="282"/>
      <c r="E22" s="282"/>
      <c r="F22" s="282"/>
      <c r="G22" s="282"/>
      <c r="H22" s="282"/>
      <c r="I22" s="282"/>
      <c r="J22" s="282"/>
    </row>
    <row r="23" spans="1:10" ht="17.100000000000001" customHeight="1">
      <c r="A23" s="281" t="s">
        <v>2</v>
      </c>
      <c r="B23" s="282"/>
      <c r="C23" s="282"/>
      <c r="D23" s="282"/>
      <c r="E23" s="282"/>
      <c r="F23" s="282"/>
      <c r="G23" s="282"/>
      <c r="H23" s="282"/>
      <c r="I23" s="282"/>
      <c r="J23" s="282"/>
    </row>
    <row r="24" spans="1:10" ht="17.100000000000001" customHeight="1" thickBot="1">
      <c r="A24" s="272" t="s">
        <v>1980</v>
      </c>
      <c r="B24" s="283"/>
      <c r="C24" s="283"/>
      <c r="D24" s="283"/>
      <c r="E24" s="283"/>
      <c r="F24" s="283"/>
      <c r="G24" s="283"/>
      <c r="H24" s="283"/>
      <c r="I24" s="283"/>
      <c r="J24" s="283"/>
    </row>
    <row r="25" spans="1:10" s="177" customFormat="1" ht="18" customHeight="1" thickBot="1">
      <c r="A25" s="284">
        <f>+ZAKL_DATA!B5</f>
        <v>0</v>
      </c>
      <c r="B25" s="285"/>
      <c r="C25" s="285"/>
      <c r="D25" s="285"/>
      <c r="E25" s="285"/>
      <c r="F25" s="285"/>
      <c r="G25" s="285"/>
      <c r="H25" s="285"/>
      <c r="I25" s="285"/>
      <c r="J25" s="286"/>
    </row>
    <row r="26" spans="1:10" ht="17.100000000000001" customHeight="1" thickBot="1">
      <c r="A26" s="287" t="s">
        <v>1878</v>
      </c>
      <c r="B26" s="287"/>
      <c r="C26" s="287"/>
      <c r="D26" s="287"/>
      <c r="E26" s="287"/>
      <c r="F26" s="288"/>
      <c r="G26" s="287" t="s">
        <v>1981</v>
      </c>
      <c r="H26" s="257"/>
      <c r="I26" s="257"/>
      <c r="J26" s="257"/>
    </row>
    <row r="27" spans="1:10" s="177" customFormat="1" ht="18" customHeight="1" thickBot="1">
      <c r="A27" s="258">
        <f>+ZAKL_DATA!B4</f>
        <v>0</v>
      </c>
      <c r="B27" s="259"/>
      <c r="C27" s="259"/>
      <c r="D27" s="259"/>
      <c r="E27" s="260"/>
      <c r="F27" s="244"/>
      <c r="G27" s="289">
        <f>+ZAKL_DATA!B7</f>
        <v>0</v>
      </c>
      <c r="H27" s="290"/>
      <c r="I27" s="290"/>
      <c r="J27" s="291"/>
    </row>
    <row r="28" spans="1:10" ht="17.100000000000001" customHeight="1" thickBot="1">
      <c r="A28" s="272" t="s">
        <v>13</v>
      </c>
      <c r="B28" s="283"/>
      <c r="C28" s="283"/>
      <c r="D28" s="283"/>
      <c r="E28" s="283"/>
      <c r="F28" s="283"/>
      <c r="G28" s="283"/>
      <c r="H28" s="283"/>
      <c r="I28" s="283"/>
      <c r="J28" s="283"/>
    </row>
    <row r="29" spans="1:10" s="177" customFormat="1" ht="18" customHeight="1" thickBot="1">
      <c r="A29" s="284">
        <f>+ZAKL_DATA!D4</f>
        <v>0</v>
      </c>
      <c r="B29" s="285"/>
      <c r="C29" s="285"/>
      <c r="D29" s="285"/>
      <c r="E29" s="285"/>
      <c r="F29" s="285"/>
      <c r="G29" s="285"/>
      <c r="H29" s="285"/>
      <c r="I29" s="285"/>
      <c r="J29" s="286"/>
    </row>
    <row r="30" spans="1:10" ht="17.100000000000001" customHeight="1" thickBot="1">
      <c r="A30" s="287"/>
      <c r="B30" s="287"/>
      <c r="C30" s="287"/>
      <c r="D30" s="287"/>
      <c r="E30" s="287"/>
      <c r="F30" s="288"/>
      <c r="G30" s="262"/>
      <c r="H30" s="262"/>
      <c r="I30" s="262"/>
      <c r="J30" s="262"/>
    </row>
    <row r="31" spans="1:10" s="177" customFormat="1" ht="18" customHeight="1" thickBot="1">
      <c r="A31" s="258">
        <f>+ZAKL_DATA!D7</f>
        <v>0</v>
      </c>
      <c r="B31" s="259"/>
      <c r="C31" s="259"/>
      <c r="D31" s="259"/>
      <c r="E31" s="260"/>
      <c r="F31" s="244"/>
      <c r="G31" s="244"/>
      <c r="H31" s="244"/>
      <c r="I31" s="244"/>
      <c r="J31" s="244"/>
    </row>
    <row r="32" spans="1:10" ht="17.100000000000001" customHeight="1">
      <c r="A32" s="280" t="s">
        <v>1879</v>
      </c>
      <c r="B32" s="280"/>
      <c r="C32" s="280"/>
      <c r="D32" s="280"/>
      <c r="E32" s="280"/>
      <c r="F32" s="244"/>
      <c r="G32" s="244"/>
      <c r="H32" s="244"/>
      <c r="I32" s="244"/>
      <c r="J32" s="244"/>
    </row>
    <row r="33" spans="1:10" ht="17.100000000000001" customHeight="1" thickBot="1">
      <c r="A33" s="272" t="s">
        <v>3</v>
      </c>
      <c r="B33" s="272"/>
      <c r="C33" s="272"/>
      <c r="D33" s="272"/>
      <c r="E33" s="272"/>
      <c r="F33" s="272"/>
      <c r="G33" s="272"/>
      <c r="H33" s="272"/>
      <c r="I33" s="243"/>
      <c r="J33" s="137" t="s">
        <v>7</v>
      </c>
    </row>
    <row r="34" spans="1:10" s="177" customFormat="1" ht="18" customHeight="1" thickBot="1">
      <c r="A34" s="258">
        <f>+ZAKL_DATA!B18</f>
        <v>0</v>
      </c>
      <c r="B34" s="259"/>
      <c r="C34" s="259"/>
      <c r="D34" s="259"/>
      <c r="E34" s="259"/>
      <c r="F34" s="259"/>
      <c r="G34" s="259"/>
      <c r="H34" s="260"/>
      <c r="I34" s="243"/>
      <c r="J34" s="180">
        <f>+ZAKL_DATA!B19</f>
        <v>0</v>
      </c>
    </row>
    <row r="35" spans="1:10" ht="17.100000000000001" customHeight="1" thickBot="1">
      <c r="A35" s="256" t="s">
        <v>1880</v>
      </c>
      <c r="B35" s="273"/>
      <c r="C35" s="273"/>
      <c r="D35" s="273"/>
      <c r="E35" s="273"/>
      <c r="F35" s="273"/>
      <c r="G35" s="273"/>
      <c r="H35" s="274"/>
      <c r="I35" s="275" t="s">
        <v>1881</v>
      </c>
      <c r="J35" s="276"/>
    </row>
    <row r="36" spans="1:10" s="177" customFormat="1" ht="18" customHeight="1" thickBot="1">
      <c r="A36" s="258" t="str">
        <f>+CONCATENATE(ZAKL_DATA!B16)</f>
        <v/>
      </c>
      <c r="B36" s="277"/>
      <c r="C36" s="277"/>
      <c r="D36" s="277"/>
      <c r="E36" s="277"/>
      <c r="F36" s="277"/>
      <c r="G36" s="278"/>
      <c r="H36" s="243"/>
      <c r="I36" s="279" t="str">
        <f>+CONCATENATE(ZAKL_DATA!B17)</f>
        <v/>
      </c>
      <c r="J36" s="278"/>
    </row>
    <row r="37" spans="1:10" ht="17.100000000000001" customHeight="1" thickBot="1">
      <c r="A37" s="256" t="s">
        <v>1882</v>
      </c>
      <c r="B37" s="257"/>
      <c r="C37" s="257"/>
      <c r="D37" s="257"/>
      <c r="E37" s="257"/>
      <c r="F37" s="243"/>
      <c r="G37" s="227"/>
      <c r="H37" s="227"/>
      <c r="I37" s="227"/>
      <c r="J37" s="227"/>
    </row>
    <row r="38" spans="1:10" s="177" customFormat="1" ht="18" customHeight="1" thickBot="1">
      <c r="A38" s="258">
        <f>+ZAKL_DATA!B20</f>
        <v>0</v>
      </c>
      <c r="B38" s="259"/>
      <c r="C38" s="259"/>
      <c r="D38" s="259"/>
      <c r="E38" s="260"/>
      <c r="F38" s="227"/>
      <c r="G38" s="227"/>
      <c r="H38" s="227"/>
      <c r="I38" s="227"/>
      <c r="J38" s="227"/>
    </row>
    <row r="39" spans="1:10" ht="18" customHeight="1">
      <c r="A39" s="261" t="s">
        <v>1883</v>
      </c>
      <c r="B39" s="262"/>
      <c r="C39" s="262"/>
      <c r="D39" s="262"/>
      <c r="E39" s="262"/>
      <c r="F39" s="227"/>
      <c r="G39" s="227"/>
      <c r="H39" s="227"/>
      <c r="I39" s="227"/>
      <c r="J39" s="227"/>
    </row>
    <row r="40" spans="1:10" ht="17.100000000000001" customHeight="1" thickBot="1">
      <c r="A40" s="251" t="s">
        <v>1884</v>
      </c>
      <c r="B40" s="252"/>
      <c r="C40" s="243"/>
      <c r="D40" s="251" t="s">
        <v>1885</v>
      </c>
      <c r="E40" s="252"/>
      <c r="F40" s="252"/>
      <c r="G40" s="252"/>
      <c r="H40" s="243"/>
      <c r="I40" s="253" t="s">
        <v>1886</v>
      </c>
      <c r="J40" s="252"/>
    </row>
    <row r="41" spans="1:10" s="177" customFormat="1" ht="18" customHeight="1" thickBot="1">
      <c r="A41" s="249">
        <f>+ZAKL_DATA!B25</f>
        <v>0</v>
      </c>
      <c r="B41" s="250"/>
      <c r="C41" s="243"/>
      <c r="D41" s="249">
        <f>+ZAKL_DATA!B27</f>
        <v>0</v>
      </c>
      <c r="E41" s="263"/>
      <c r="F41" s="263"/>
      <c r="G41" s="264"/>
      <c r="H41" s="243"/>
      <c r="I41" s="254" t="str">
        <f>+CONCATENATE(ZAKL_DATA!B28)</f>
        <v/>
      </c>
      <c r="J41" s="255"/>
    </row>
    <row r="42" spans="1:10">
      <c r="A42" s="270" t="s">
        <v>14</v>
      </c>
      <c r="B42" s="271"/>
      <c r="C42" s="271"/>
      <c r="D42" s="271"/>
      <c r="E42" s="271"/>
      <c r="F42" s="271"/>
      <c r="G42" s="271"/>
      <c r="H42" s="271"/>
      <c r="I42" s="271"/>
      <c r="J42" s="271"/>
    </row>
    <row r="43" spans="1:10">
      <c r="A43" s="265"/>
      <c r="B43" s="244"/>
      <c r="C43" s="244"/>
      <c r="D43" s="244"/>
      <c r="E43" s="244"/>
      <c r="F43" s="266" t="s">
        <v>1887</v>
      </c>
      <c r="G43" s="267"/>
      <c r="H43" s="267"/>
      <c r="I43" s="267"/>
      <c r="J43" s="267"/>
    </row>
    <row r="44" spans="1:10" ht="12.95" customHeight="1">
      <c r="A44" s="265" t="s">
        <v>1983</v>
      </c>
      <c r="B44" s="244"/>
      <c r="C44" s="244"/>
      <c r="D44" s="244"/>
      <c r="E44" s="244"/>
      <c r="F44" s="266" t="s">
        <v>1888</v>
      </c>
      <c r="G44" s="267"/>
      <c r="H44" s="267"/>
      <c r="I44" s="267"/>
      <c r="J44" s="267"/>
    </row>
    <row r="45" spans="1:10">
      <c r="A45" s="268">
        <v>1</v>
      </c>
      <c r="B45" s="269"/>
      <c r="C45" s="269"/>
      <c r="D45" s="269"/>
      <c r="E45" s="269"/>
      <c r="F45" s="269"/>
      <c r="G45" s="269"/>
      <c r="H45" s="269"/>
      <c r="I45" s="269"/>
      <c r="J45" s="269"/>
    </row>
  </sheetData>
  <sheetProtection algorithmName="SHA-512" hashValue="WNZPU130ffOIPOZGgX4nJDiflqM3tGbEEGUG3Ejn/MfFuJG2g/FAEOctiBQVrVzM5KxSPfl8r2IJgUPm2tQk0g==" saltValue="hOWkgGlX/2y3WUTluzfDkQ==" spinCount="100000" sheet="1" objects="1" scenarios="1"/>
  <mergeCells count="70">
    <mergeCell ref="A1:J1"/>
    <mergeCell ref="A2:E2"/>
    <mergeCell ref="F2:J2"/>
    <mergeCell ref="A3:E3"/>
    <mergeCell ref="A10:E10"/>
    <mergeCell ref="G3:J8"/>
    <mergeCell ref="G9:J10"/>
    <mergeCell ref="F3:F12"/>
    <mergeCell ref="G12:H12"/>
    <mergeCell ref="I12:J12"/>
    <mergeCell ref="A4:E4"/>
    <mergeCell ref="A5:E5"/>
    <mergeCell ref="A6:E6"/>
    <mergeCell ref="A7:E7"/>
    <mergeCell ref="A8:E8"/>
    <mergeCell ref="A9:E9"/>
    <mergeCell ref="A22:J22"/>
    <mergeCell ref="A15:J15"/>
    <mergeCell ref="A16:C16"/>
    <mergeCell ref="B17:C17"/>
    <mergeCell ref="A18:J18"/>
    <mergeCell ref="A19:G19"/>
    <mergeCell ref="I19:J19"/>
    <mergeCell ref="A20:J20"/>
    <mergeCell ref="A21:J21"/>
    <mergeCell ref="A32:J32"/>
    <mergeCell ref="A23:J23"/>
    <mergeCell ref="A24:J24"/>
    <mergeCell ref="A25:J25"/>
    <mergeCell ref="A26:E26"/>
    <mergeCell ref="F26:F27"/>
    <mergeCell ref="G26:J26"/>
    <mergeCell ref="A27:E27"/>
    <mergeCell ref="G27:J27"/>
    <mergeCell ref="A28:J28"/>
    <mergeCell ref="A29:J29"/>
    <mergeCell ref="A30:E30"/>
    <mergeCell ref="F30:J31"/>
    <mergeCell ref="A31:E31"/>
    <mergeCell ref="A33:H33"/>
    <mergeCell ref="I33:I34"/>
    <mergeCell ref="A34:H34"/>
    <mergeCell ref="A35:G35"/>
    <mergeCell ref="H35:H36"/>
    <mergeCell ref="I35:J35"/>
    <mergeCell ref="A36:G36"/>
    <mergeCell ref="I36:J36"/>
    <mergeCell ref="A44:E44"/>
    <mergeCell ref="F44:J44"/>
    <mergeCell ref="A45:J45"/>
    <mergeCell ref="A42:J42"/>
    <mergeCell ref="A43:E43"/>
    <mergeCell ref="F43:J43"/>
    <mergeCell ref="A41:B41"/>
    <mergeCell ref="F37:J39"/>
    <mergeCell ref="A40:B40"/>
    <mergeCell ref="C40:C41"/>
    <mergeCell ref="D40:G40"/>
    <mergeCell ref="H40:H41"/>
    <mergeCell ref="I40:J40"/>
    <mergeCell ref="I41:J41"/>
    <mergeCell ref="A37:E37"/>
    <mergeCell ref="A38:E38"/>
    <mergeCell ref="A39:E39"/>
    <mergeCell ref="D41:G41"/>
    <mergeCell ref="G11:J11"/>
    <mergeCell ref="A13:J13"/>
    <mergeCell ref="E14:J14"/>
    <mergeCell ref="A14:B14"/>
    <mergeCell ref="D16:J17"/>
  </mergeCells>
  <printOptions horizontalCentered="1" verticalCentered="1"/>
  <pageMargins left="0.39370078740157483" right="0.39370078740157483" top="0.43307086614173229" bottom="0.43307086614173229" header="0.31496062992125984" footer="0.31496062992125984"/>
  <pageSetup paperSize="9" scale="97" orientation="portrait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51">
    <tabColor rgb="FFFFFFCC"/>
    <outlinePr summaryBelow="0" summaryRight="0"/>
    <pageSetUpPr autoPageBreaks="0" fitToPage="1"/>
  </sheetPr>
  <dimension ref="A1:DG51"/>
  <sheetViews>
    <sheetView showZeros="0" showOutlineSymbols="0" zoomScaleNormal="100" workbookViewId="0">
      <selection activeCell="K4" sqref="K4"/>
    </sheetView>
  </sheetViews>
  <sheetFormatPr defaultColWidth="9.140625" defaultRowHeight="12.75"/>
  <cols>
    <col min="1" max="1" width="5.7109375" style="5" customWidth="1"/>
    <col min="2" max="2" width="9.7109375" style="5" customWidth="1"/>
    <col min="3" max="4" width="5.7109375" style="5" customWidth="1"/>
    <col min="5" max="6" width="9.7109375" style="5" customWidth="1"/>
    <col min="7" max="7" width="10.7109375" style="5" customWidth="1"/>
    <col min="8" max="8" width="10.7109375" style="3" customWidth="1"/>
    <col min="9" max="10" width="5.7109375" style="3" customWidth="1"/>
    <col min="11" max="13" width="9.7109375" style="5" customWidth="1"/>
    <col min="14" max="14" width="5.7109375" style="5" customWidth="1"/>
    <col min="15" max="15" width="9.7109375" style="5" customWidth="1"/>
    <col min="16" max="16" width="5.7109375" style="5" customWidth="1"/>
    <col min="17" max="17" width="11.42578125" style="5" bestFit="1" customWidth="1"/>
    <col min="18" max="18" width="5.7109375" style="5" customWidth="1"/>
    <col min="19" max="19" width="4.7109375" style="5" customWidth="1"/>
    <col min="20" max="20" width="6.7109375" style="5" customWidth="1"/>
    <col min="21" max="23" width="10.7109375" style="5" customWidth="1"/>
    <col min="24" max="24" width="3.42578125" style="5" customWidth="1"/>
    <col min="25" max="25" width="70.7109375" style="52" customWidth="1"/>
    <col min="26" max="26" width="11.42578125" style="11" customWidth="1"/>
    <col min="27" max="29" width="9.140625" style="3" customWidth="1"/>
    <col min="30" max="30" width="10.140625" style="3" customWidth="1"/>
    <col min="31" max="31" width="9.140625" style="11" customWidth="1"/>
    <col min="32" max="34" width="9.140625" style="3" customWidth="1"/>
    <col min="35" max="35" width="10.7109375" style="3" customWidth="1"/>
    <col min="36" max="120" width="9.140625" style="3" customWidth="1"/>
    <col min="121" max="121" width="17.42578125" style="3" customWidth="1"/>
    <col min="122" max="16384" width="9.140625" style="3"/>
  </cols>
  <sheetData>
    <row r="1" spans="1:111" s="4" customFormat="1" ht="15.95" customHeight="1" thickBot="1">
      <c r="A1" s="326" t="s">
        <v>1992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52"/>
      <c r="P1" s="52"/>
      <c r="Q1" s="12"/>
      <c r="V1" s="12"/>
    </row>
    <row r="2" spans="1:111" s="4" customFormat="1" ht="69.75" customHeight="1">
      <c r="A2" s="161" t="s">
        <v>60</v>
      </c>
      <c r="B2" s="159" t="s">
        <v>16</v>
      </c>
      <c r="C2" s="159" t="s">
        <v>1984</v>
      </c>
      <c r="D2" s="159" t="s">
        <v>1863</v>
      </c>
      <c r="E2" s="159" t="s">
        <v>1985</v>
      </c>
      <c r="F2" s="159" t="s">
        <v>1986</v>
      </c>
      <c r="G2" s="159" t="s">
        <v>1987</v>
      </c>
      <c r="H2" s="159" t="s">
        <v>64</v>
      </c>
      <c r="I2" s="324" t="s">
        <v>1988</v>
      </c>
      <c r="J2" s="325"/>
      <c r="K2" s="159" t="s">
        <v>1989</v>
      </c>
      <c r="L2" s="159" t="s">
        <v>12</v>
      </c>
      <c r="M2" s="159" t="s">
        <v>1990</v>
      </c>
      <c r="N2" s="160" t="s">
        <v>1991</v>
      </c>
      <c r="O2" s="12"/>
      <c r="P2" s="12"/>
      <c r="U2" s="12"/>
    </row>
    <row r="3" spans="1:111" s="10" customFormat="1" ht="15" customHeight="1">
      <c r="A3" s="162"/>
      <c r="B3" s="163">
        <v>15</v>
      </c>
      <c r="C3" s="163">
        <v>16</v>
      </c>
      <c r="D3" s="163">
        <v>17</v>
      </c>
      <c r="E3" s="163">
        <v>18</v>
      </c>
      <c r="F3" s="163">
        <v>19</v>
      </c>
      <c r="G3" s="163">
        <v>20</v>
      </c>
      <c r="H3" s="163">
        <v>21</v>
      </c>
      <c r="I3" s="163">
        <v>22</v>
      </c>
      <c r="J3" s="163">
        <v>23</v>
      </c>
      <c r="K3" s="163">
        <v>24</v>
      </c>
      <c r="L3" s="163">
        <v>25</v>
      </c>
      <c r="M3" s="163">
        <v>26</v>
      </c>
      <c r="N3" s="164">
        <v>27</v>
      </c>
      <c r="O3" s="53"/>
      <c r="P3" s="165"/>
      <c r="Q3" s="165"/>
      <c r="R3" s="165"/>
      <c r="S3" s="165"/>
      <c r="T3" s="165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166"/>
    </row>
    <row r="4" spans="1:111" ht="18" customHeight="1">
      <c r="A4" s="155">
        <v>1</v>
      </c>
      <c r="B4" s="6"/>
      <c r="C4" s="7"/>
      <c r="D4" s="7"/>
      <c r="E4" s="54"/>
      <c r="F4" s="8"/>
      <c r="G4" s="7"/>
      <c r="H4" s="211">
        <f>+IF(G4=12,F4,FLOOR(F4/12,0.01)*G4)</f>
        <v>0</v>
      </c>
      <c r="I4" s="7"/>
      <c r="J4" s="6"/>
      <c r="K4" s="212">
        <f>+MIN(IF(J4=12,H4,FLOOR(F4/12,0.01)*J4),H4)</f>
        <v>0</v>
      </c>
      <c r="L4" s="7">
        <v>0</v>
      </c>
      <c r="M4" s="9">
        <f>+H4-K4</f>
        <v>0</v>
      </c>
      <c r="N4" s="51"/>
      <c r="O4" s="154"/>
      <c r="P4" s="55"/>
      <c r="Q4" s="183"/>
      <c r="R4" s="55"/>
      <c r="S4" s="56"/>
      <c r="T4" s="57"/>
      <c r="U4" s="58"/>
      <c r="V4" s="55"/>
      <c r="W4" s="55"/>
      <c r="X4" s="55"/>
      <c r="Y4" s="55"/>
      <c r="Z4" s="55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5"/>
      <c r="AY4" s="60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62"/>
    </row>
    <row r="5" spans="1:111" ht="18" customHeight="1">
      <c r="A5" s="192" t="s">
        <v>8</v>
      </c>
      <c r="B5" s="193"/>
      <c r="C5" s="193"/>
      <c r="D5" s="194"/>
      <c r="E5" s="193"/>
      <c r="F5" s="195"/>
      <c r="G5" s="196"/>
      <c r="H5" s="194"/>
      <c r="I5" s="193"/>
      <c r="J5" s="193"/>
      <c r="K5" s="197"/>
      <c r="L5" s="194"/>
      <c r="M5" s="197"/>
      <c r="N5" s="198"/>
      <c r="O5" s="13"/>
      <c r="P5" s="13"/>
      <c r="Q5" s="13"/>
      <c r="R5" s="13"/>
      <c r="S5" s="13"/>
      <c r="T5" s="13"/>
      <c r="U5" s="13"/>
      <c r="V5" s="13"/>
      <c r="W5" s="13"/>
      <c r="X5" s="3"/>
      <c r="Y5" s="3"/>
      <c r="Z5" s="3"/>
      <c r="AE5" s="3"/>
    </row>
    <row r="6" spans="1:111" ht="18" customHeight="1">
      <c r="A6" s="199" t="str">
        <f>+IF(G6&gt;0,#REF!," ")</f>
        <v xml:space="preserve"> </v>
      </c>
      <c r="B6" s="200"/>
      <c r="C6" s="182"/>
      <c r="D6" s="182"/>
      <c r="E6" s="201"/>
      <c r="F6" s="202"/>
      <c r="G6" s="182"/>
      <c r="H6" s="182">
        <f>+F6/12*G6</f>
        <v>0</v>
      </c>
      <c r="I6" s="182"/>
      <c r="J6" s="200"/>
      <c r="K6" s="9">
        <f>+F6/12*J6</f>
        <v>0</v>
      </c>
      <c r="L6" s="182">
        <v>0</v>
      </c>
      <c r="M6" s="9">
        <f>+H6-K6</f>
        <v>0</v>
      </c>
      <c r="N6" s="203"/>
      <c r="O6" s="13"/>
      <c r="P6" s="13"/>
      <c r="Q6" s="13"/>
      <c r="R6" s="13"/>
      <c r="S6" s="13"/>
      <c r="T6" s="13"/>
      <c r="U6" s="13"/>
      <c r="V6" s="13"/>
      <c r="W6" s="13"/>
      <c r="X6" s="55"/>
      <c r="Y6" s="55"/>
      <c r="Z6" s="55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5"/>
      <c r="AY6" s="60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62"/>
    </row>
    <row r="7" spans="1:111" ht="18" customHeight="1">
      <c r="A7" s="192" t="s">
        <v>8</v>
      </c>
      <c r="B7" s="193"/>
      <c r="C7" s="193"/>
      <c r="D7" s="194"/>
      <c r="E7" s="193"/>
      <c r="F7" s="195"/>
      <c r="G7" s="196"/>
      <c r="H7" s="194"/>
      <c r="I7" s="193"/>
      <c r="J7" s="193"/>
      <c r="K7" s="197"/>
      <c r="L7" s="194"/>
      <c r="M7" s="197"/>
      <c r="N7" s="198"/>
      <c r="O7" s="13"/>
      <c r="P7" s="13"/>
      <c r="Q7" s="13"/>
      <c r="R7" s="13"/>
      <c r="S7" s="13"/>
      <c r="T7" s="13"/>
      <c r="U7" s="13"/>
      <c r="V7" s="13"/>
      <c r="W7" s="13"/>
      <c r="X7" s="3"/>
      <c r="Y7" s="3"/>
      <c r="Z7" s="3"/>
      <c r="AE7" s="3"/>
    </row>
    <row r="8" spans="1:111" ht="18" customHeight="1">
      <c r="A8" s="199"/>
      <c r="B8" s="200"/>
      <c r="C8" s="182"/>
      <c r="D8" s="182"/>
      <c r="E8" s="201"/>
      <c r="F8" s="202"/>
      <c r="G8" s="182"/>
      <c r="H8" s="182">
        <f>+F8/12*G8</f>
        <v>0</v>
      </c>
      <c r="I8" s="182"/>
      <c r="J8" s="200"/>
      <c r="K8" s="9">
        <f>+F8/12*J8</f>
        <v>0</v>
      </c>
      <c r="L8" s="182">
        <v>0</v>
      </c>
      <c r="M8" s="9">
        <f>+H8-K8</f>
        <v>0</v>
      </c>
      <c r="N8" s="203"/>
      <c r="O8" s="13"/>
      <c r="P8" s="13"/>
      <c r="Q8" s="13"/>
      <c r="R8" s="13"/>
      <c r="S8" s="13"/>
      <c r="T8" s="13"/>
      <c r="U8" s="13"/>
      <c r="V8" s="13"/>
      <c r="W8" s="13"/>
      <c r="X8" s="55"/>
      <c r="Y8" s="55"/>
      <c r="Z8" s="55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5"/>
      <c r="AY8" s="60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62"/>
    </row>
    <row r="9" spans="1:111" ht="18" customHeight="1">
      <c r="A9" s="192" t="s">
        <v>8</v>
      </c>
      <c r="B9" s="193"/>
      <c r="C9" s="193"/>
      <c r="D9" s="194"/>
      <c r="E9" s="193"/>
      <c r="F9" s="195"/>
      <c r="G9" s="196"/>
      <c r="H9" s="194"/>
      <c r="I9" s="193"/>
      <c r="J9" s="193"/>
      <c r="K9" s="197"/>
      <c r="L9" s="194"/>
      <c r="M9" s="197"/>
      <c r="N9" s="198"/>
      <c r="O9" s="13"/>
      <c r="P9" s="13"/>
      <c r="Q9" s="13"/>
      <c r="R9" s="13"/>
      <c r="S9" s="13"/>
      <c r="T9" s="13"/>
      <c r="U9" s="13"/>
      <c r="V9" s="13"/>
      <c r="W9" s="13"/>
      <c r="X9" s="3"/>
      <c r="Y9" s="3"/>
      <c r="Z9" s="3"/>
      <c r="AE9" s="3"/>
    </row>
    <row r="10" spans="1:111" ht="18" customHeight="1">
      <c r="A10" s="199"/>
      <c r="B10" s="200"/>
      <c r="C10" s="182"/>
      <c r="D10" s="182"/>
      <c r="E10" s="201"/>
      <c r="F10" s="202"/>
      <c r="G10" s="182"/>
      <c r="H10" s="182">
        <f>+F10/12*G10</f>
        <v>0</v>
      </c>
      <c r="I10" s="182"/>
      <c r="J10" s="200"/>
      <c r="K10" s="9">
        <f>+F10/12*J10</f>
        <v>0</v>
      </c>
      <c r="L10" s="182">
        <v>0</v>
      </c>
      <c r="M10" s="9">
        <f>+H10-K10</f>
        <v>0</v>
      </c>
      <c r="N10" s="20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4"/>
      <c r="Z10" s="14"/>
      <c r="AA10" s="14"/>
      <c r="AB10" s="14"/>
      <c r="AC10" s="13"/>
      <c r="AE10" s="3"/>
    </row>
    <row r="11" spans="1:111" ht="18" customHeight="1">
      <c r="A11" s="192" t="s">
        <v>8</v>
      </c>
      <c r="B11" s="193"/>
      <c r="C11" s="193"/>
      <c r="D11" s="194"/>
      <c r="E11" s="193"/>
      <c r="F11" s="195"/>
      <c r="G11" s="196"/>
      <c r="H11" s="194"/>
      <c r="I11" s="193"/>
      <c r="J11" s="193"/>
      <c r="K11" s="197"/>
      <c r="L11" s="194"/>
      <c r="M11" s="197"/>
      <c r="N11" s="198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4"/>
      <c r="Z11" s="14"/>
      <c r="AA11" s="14"/>
      <c r="AB11" s="14"/>
      <c r="AC11" s="13"/>
      <c r="AE11" s="3"/>
    </row>
    <row r="12" spans="1:111" ht="18" customHeight="1">
      <c r="A12" s="199"/>
      <c r="B12" s="200"/>
      <c r="C12" s="182"/>
      <c r="D12" s="182"/>
      <c r="E12" s="201"/>
      <c r="F12" s="202"/>
      <c r="G12" s="182"/>
      <c r="H12" s="182">
        <f>+F12/12*G12</f>
        <v>0</v>
      </c>
      <c r="I12" s="182"/>
      <c r="J12" s="200"/>
      <c r="K12" s="9">
        <f>+F12/12*J12</f>
        <v>0</v>
      </c>
      <c r="L12" s="182">
        <v>0</v>
      </c>
      <c r="M12" s="9">
        <f>+H12-K12</f>
        <v>0</v>
      </c>
      <c r="N12" s="20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4"/>
      <c r="Z12" s="14"/>
      <c r="AA12" s="14"/>
      <c r="AB12" s="14"/>
      <c r="AC12" s="13"/>
      <c r="AE12" s="3"/>
    </row>
    <row r="13" spans="1:111" ht="18" customHeight="1">
      <c r="A13" s="192" t="s">
        <v>8</v>
      </c>
      <c r="B13" s="193"/>
      <c r="C13" s="193"/>
      <c r="D13" s="194"/>
      <c r="E13" s="193"/>
      <c r="F13" s="195"/>
      <c r="G13" s="196"/>
      <c r="H13" s="194"/>
      <c r="I13" s="193"/>
      <c r="J13" s="193"/>
      <c r="K13" s="197"/>
      <c r="L13" s="194"/>
      <c r="M13" s="197"/>
      <c r="N13" s="198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4"/>
      <c r="Z13" s="14"/>
      <c r="AA13" s="14"/>
      <c r="AB13" s="14"/>
      <c r="AC13" s="13"/>
      <c r="AE13" s="3"/>
    </row>
    <row r="14" spans="1:111" ht="18" customHeight="1">
      <c r="A14" s="199"/>
      <c r="B14" s="200"/>
      <c r="C14" s="182"/>
      <c r="D14" s="182"/>
      <c r="E14" s="201"/>
      <c r="F14" s="202"/>
      <c r="G14" s="182"/>
      <c r="H14" s="182">
        <f>+F14/12*G14</f>
        <v>0</v>
      </c>
      <c r="I14" s="182"/>
      <c r="J14" s="200"/>
      <c r="K14" s="9">
        <f>+F14/12*J14</f>
        <v>0</v>
      </c>
      <c r="L14" s="182">
        <v>0</v>
      </c>
      <c r="M14" s="9">
        <f>+H14-K14</f>
        <v>0</v>
      </c>
      <c r="N14" s="20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4"/>
      <c r="Z14" s="14"/>
      <c r="AA14" s="14"/>
      <c r="AB14" s="14"/>
      <c r="AC14" s="13"/>
      <c r="AE14" s="3"/>
    </row>
    <row r="15" spans="1:111" ht="18" customHeight="1">
      <c r="A15" s="192" t="s">
        <v>8</v>
      </c>
      <c r="B15" s="193"/>
      <c r="C15" s="193"/>
      <c r="D15" s="194"/>
      <c r="E15" s="193"/>
      <c r="F15" s="195"/>
      <c r="G15" s="196"/>
      <c r="H15" s="194"/>
      <c r="I15" s="193"/>
      <c r="J15" s="193"/>
      <c r="K15" s="197"/>
      <c r="L15" s="194"/>
      <c r="M15" s="197"/>
      <c r="N15" s="198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4"/>
      <c r="Z15" s="14"/>
      <c r="AA15" s="14"/>
      <c r="AB15" s="14"/>
      <c r="AC15" s="13"/>
      <c r="AE15" s="3"/>
    </row>
    <row r="16" spans="1:111" ht="18" customHeight="1">
      <c r="A16" s="199"/>
      <c r="B16" s="200"/>
      <c r="C16" s="182"/>
      <c r="D16" s="182"/>
      <c r="E16" s="201"/>
      <c r="F16" s="202"/>
      <c r="G16" s="182"/>
      <c r="H16" s="182">
        <f>+F16/12*G16</f>
        <v>0</v>
      </c>
      <c r="I16" s="182"/>
      <c r="J16" s="200"/>
      <c r="K16" s="9">
        <f>+F16/12*J16</f>
        <v>0</v>
      </c>
      <c r="L16" s="182">
        <v>0</v>
      </c>
      <c r="M16" s="9">
        <f>+H16-K16</f>
        <v>0</v>
      </c>
      <c r="N16" s="20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4"/>
      <c r="Z16" s="14"/>
      <c r="AA16" s="14"/>
      <c r="AB16" s="14"/>
      <c r="AC16" s="13"/>
      <c r="AE16" s="3"/>
    </row>
    <row r="17" spans="1:31" ht="18" customHeight="1">
      <c r="A17" s="192" t="s">
        <v>8</v>
      </c>
      <c r="B17" s="193"/>
      <c r="C17" s="193"/>
      <c r="D17" s="194"/>
      <c r="E17" s="193"/>
      <c r="F17" s="195"/>
      <c r="G17" s="196"/>
      <c r="H17" s="194"/>
      <c r="I17" s="193"/>
      <c r="J17" s="193"/>
      <c r="K17" s="197"/>
      <c r="L17" s="194"/>
      <c r="M17" s="197"/>
      <c r="N17" s="198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4"/>
      <c r="Z17" s="14"/>
      <c r="AA17" s="14"/>
      <c r="AB17" s="14"/>
      <c r="AC17" s="13"/>
      <c r="AE17" s="3"/>
    </row>
    <row r="18" spans="1:31" ht="18" customHeight="1">
      <c r="A18" s="199"/>
      <c r="B18" s="200"/>
      <c r="C18" s="182"/>
      <c r="D18" s="182"/>
      <c r="E18" s="201"/>
      <c r="F18" s="202"/>
      <c r="G18" s="182"/>
      <c r="H18" s="182">
        <f>+F18/12*G18</f>
        <v>0</v>
      </c>
      <c r="I18" s="182"/>
      <c r="J18" s="200"/>
      <c r="K18" s="9">
        <f>+F18/12*J18</f>
        <v>0</v>
      </c>
      <c r="L18" s="182">
        <v>0</v>
      </c>
      <c r="M18" s="9">
        <f>+H18-K18</f>
        <v>0</v>
      </c>
      <c r="N18" s="20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4"/>
      <c r="Z18" s="14"/>
      <c r="AA18" s="14"/>
      <c r="AB18" s="14"/>
      <c r="AC18" s="13"/>
      <c r="AE18" s="3"/>
    </row>
    <row r="19" spans="1:31" ht="18" customHeight="1" thickBot="1">
      <c r="A19" s="204" t="s">
        <v>8</v>
      </c>
      <c r="B19" s="205"/>
      <c r="C19" s="205"/>
      <c r="D19" s="206"/>
      <c r="E19" s="205"/>
      <c r="F19" s="207"/>
      <c r="G19" s="208"/>
      <c r="H19" s="206"/>
      <c r="I19" s="205"/>
      <c r="J19" s="205"/>
      <c r="K19" s="209"/>
      <c r="L19" s="206"/>
      <c r="M19" s="209"/>
      <c r="N19" s="210"/>
      <c r="O19" s="14"/>
      <c r="P19" s="14"/>
      <c r="Q19" s="14"/>
      <c r="R19" s="14"/>
      <c r="S19" s="14"/>
      <c r="T19" s="14"/>
      <c r="U19" s="14"/>
      <c r="V19" s="14"/>
      <c r="W19" s="14"/>
      <c r="X19" s="13"/>
      <c r="Y19" s="14"/>
      <c r="Z19" s="14"/>
      <c r="AA19" s="14"/>
      <c r="AB19" s="14"/>
      <c r="AC19" s="13"/>
      <c r="AE19" s="3"/>
    </row>
    <row r="20" spans="1:31" ht="9" customHeight="1">
      <c r="A20" s="389"/>
      <c r="B20" s="390"/>
      <c r="C20" s="390"/>
      <c r="D20" s="390"/>
      <c r="E20" s="390"/>
      <c r="F20" s="390"/>
      <c r="G20" s="390"/>
      <c r="H20" s="390"/>
      <c r="I20" s="390"/>
      <c r="J20" s="390"/>
      <c r="K20" s="390"/>
      <c r="L20" s="390"/>
      <c r="M20" s="390"/>
      <c r="N20" s="390"/>
      <c r="O20" s="14"/>
      <c r="P20" s="14"/>
      <c r="Q20" s="14"/>
      <c r="R20" s="14"/>
      <c r="S20" s="14"/>
      <c r="T20" s="14"/>
      <c r="U20" s="14"/>
      <c r="V20" s="14"/>
      <c r="W20" s="14"/>
      <c r="X20" s="13"/>
      <c r="Y20" s="14"/>
      <c r="Z20" s="14"/>
      <c r="AA20" s="14"/>
      <c r="AB20" s="14"/>
      <c r="AC20" s="13"/>
      <c r="AE20" s="3"/>
    </row>
    <row r="21" spans="1:31" ht="18" customHeight="1" thickBot="1">
      <c r="A21" s="326" t="s">
        <v>1993</v>
      </c>
      <c r="B21" s="327"/>
      <c r="C21" s="327"/>
      <c r="D21" s="327"/>
      <c r="E21" s="327"/>
      <c r="F21" s="327"/>
      <c r="G21" s="327"/>
      <c r="H21" s="327"/>
      <c r="I21" s="327"/>
      <c r="J21" s="327"/>
      <c r="K21" s="327"/>
      <c r="L21" s="327"/>
      <c r="M21" s="327"/>
      <c r="N21" s="327"/>
      <c r="O21" s="14"/>
      <c r="P21" s="14"/>
      <c r="Q21" s="14"/>
      <c r="R21" s="14"/>
      <c r="S21" s="14"/>
      <c r="T21" s="14"/>
      <c r="U21" s="14"/>
      <c r="V21" s="14"/>
      <c r="W21" s="14"/>
      <c r="X21" s="13"/>
      <c r="Y21" s="14"/>
      <c r="Z21" s="14"/>
      <c r="AA21" s="14"/>
      <c r="AB21" s="14"/>
      <c r="AC21" s="13"/>
      <c r="AE21" s="3"/>
    </row>
    <row r="22" spans="1:31" ht="21" customHeight="1">
      <c r="A22" s="161" t="s">
        <v>60</v>
      </c>
      <c r="B22" s="391"/>
      <c r="C22" s="392"/>
      <c r="D22" s="392"/>
      <c r="E22" s="392"/>
      <c r="F22" s="391" t="s">
        <v>9</v>
      </c>
      <c r="G22" s="392"/>
      <c r="H22" s="392"/>
      <c r="I22" s="392"/>
      <c r="J22" s="391" t="s">
        <v>8</v>
      </c>
      <c r="K22" s="392"/>
      <c r="L22" s="392"/>
      <c r="M22" s="392"/>
      <c r="N22" s="393"/>
      <c r="O22" s="14"/>
      <c r="P22" s="14"/>
      <c r="Q22" s="14"/>
      <c r="R22" s="14"/>
      <c r="S22" s="14"/>
      <c r="T22" s="14"/>
      <c r="U22" s="14"/>
      <c r="V22" s="14"/>
      <c r="W22" s="14"/>
      <c r="X22" s="13"/>
      <c r="Y22" s="14"/>
      <c r="Z22" s="14"/>
      <c r="AA22" s="14"/>
      <c r="AB22" s="14"/>
      <c r="AC22" s="13"/>
      <c r="AE22" s="3"/>
    </row>
    <row r="23" spans="1:31" ht="18" customHeight="1" thickBot="1">
      <c r="A23" s="167">
        <v>28</v>
      </c>
      <c r="B23" s="394" t="s">
        <v>1994</v>
      </c>
      <c r="C23" s="395"/>
      <c r="D23" s="395"/>
      <c r="E23" s="395"/>
      <c r="F23" s="396">
        <f>+CEILING(SUM(M4:M19),1)</f>
        <v>0</v>
      </c>
      <c r="G23" s="397"/>
      <c r="H23" s="397"/>
      <c r="I23" s="397"/>
      <c r="J23" s="398"/>
      <c r="K23" s="399"/>
      <c r="L23" s="399"/>
      <c r="M23" s="399"/>
      <c r="N23" s="400"/>
      <c r="O23" s="14"/>
      <c r="P23" s="14"/>
      <c r="Q23" s="14"/>
      <c r="R23" s="14"/>
      <c r="S23" s="14"/>
      <c r="T23" s="14"/>
      <c r="U23" s="14"/>
      <c r="V23" s="14"/>
      <c r="W23" s="14"/>
      <c r="X23" s="13"/>
      <c r="Y23" s="14"/>
      <c r="Z23" s="14"/>
      <c r="AA23" s="14"/>
      <c r="AB23" s="14"/>
      <c r="AC23" s="13"/>
      <c r="AE23" s="3"/>
    </row>
    <row r="24" spans="1:31" ht="15" customHeight="1" thickBot="1">
      <c r="A24" s="401" t="s">
        <v>1995</v>
      </c>
      <c r="B24" s="402"/>
      <c r="C24" s="402"/>
      <c r="D24" s="402"/>
      <c r="E24" s="402"/>
      <c r="F24" s="402"/>
      <c r="G24" s="402"/>
      <c r="H24" s="402"/>
      <c r="I24" s="402"/>
      <c r="J24" s="402"/>
      <c r="K24" s="402"/>
      <c r="L24" s="402"/>
      <c r="M24" s="402"/>
      <c r="N24" s="402"/>
      <c r="O24" s="14"/>
      <c r="P24" s="14"/>
      <c r="Q24" s="14"/>
      <c r="R24" s="14"/>
      <c r="S24" s="14"/>
      <c r="T24" s="14"/>
      <c r="U24" s="14"/>
      <c r="V24" s="14"/>
      <c r="W24" s="14"/>
      <c r="X24" s="13"/>
      <c r="Y24" s="14"/>
      <c r="Z24" s="14"/>
      <c r="AA24" s="14"/>
      <c r="AB24" s="14"/>
      <c r="AC24" s="13"/>
      <c r="AE24" s="3"/>
    </row>
    <row r="25" spans="1:31" ht="21" customHeight="1">
      <c r="A25" s="161" t="s">
        <v>60</v>
      </c>
      <c r="B25" s="391"/>
      <c r="C25" s="392"/>
      <c r="D25" s="392"/>
      <c r="E25" s="392"/>
      <c r="F25" s="391" t="s">
        <v>9</v>
      </c>
      <c r="G25" s="392"/>
      <c r="H25" s="392"/>
      <c r="I25" s="392"/>
      <c r="J25" s="391" t="s">
        <v>8</v>
      </c>
      <c r="K25" s="392"/>
      <c r="L25" s="392"/>
      <c r="M25" s="392"/>
      <c r="N25" s="393"/>
      <c r="O25" s="14"/>
      <c r="P25" s="14"/>
      <c r="Q25" s="14"/>
      <c r="R25" s="14"/>
      <c r="S25" s="14"/>
      <c r="T25" s="14"/>
      <c r="U25" s="14"/>
      <c r="V25" s="14"/>
      <c r="W25" s="14"/>
      <c r="X25" s="13"/>
      <c r="Y25" s="14"/>
      <c r="Z25" s="14"/>
      <c r="AA25" s="14"/>
      <c r="AB25" s="14"/>
      <c r="AC25" s="13"/>
      <c r="AE25" s="3"/>
    </row>
    <row r="26" spans="1:31" ht="18" customHeight="1">
      <c r="A26" s="168">
        <v>29</v>
      </c>
      <c r="B26" s="403" t="s">
        <v>1996</v>
      </c>
      <c r="C26" s="404"/>
      <c r="D26" s="404"/>
      <c r="E26" s="404"/>
      <c r="F26" s="405">
        <v>0</v>
      </c>
      <c r="G26" s="406"/>
      <c r="H26" s="406"/>
      <c r="I26" s="406"/>
      <c r="J26" s="407"/>
      <c r="K26" s="408"/>
      <c r="L26" s="408"/>
      <c r="M26" s="408"/>
      <c r="N26" s="409"/>
      <c r="O26" s="14"/>
      <c r="P26" s="14"/>
      <c r="Q26" s="14"/>
      <c r="R26" s="14"/>
      <c r="S26" s="14"/>
      <c r="T26" s="14"/>
      <c r="U26" s="14"/>
      <c r="V26" s="14"/>
      <c r="W26" s="14"/>
      <c r="X26" s="13"/>
      <c r="Y26" s="14"/>
      <c r="Z26" s="14"/>
      <c r="AA26" s="14"/>
      <c r="AB26" s="14"/>
      <c r="AC26" s="13"/>
      <c r="AE26" s="3"/>
    </row>
    <row r="27" spans="1:31" ht="27.95" customHeight="1">
      <c r="A27" s="168">
        <v>30</v>
      </c>
      <c r="B27" s="410" t="s">
        <v>1997</v>
      </c>
      <c r="C27" s="411"/>
      <c r="D27" s="411"/>
      <c r="E27" s="411"/>
      <c r="F27" s="412">
        <f>+IF(OR(EXACT("X",'1_str'!E12),EXACT("x",'1_str'!E12)),'2_str'!F23:I23,0)</f>
        <v>0</v>
      </c>
      <c r="G27" s="413"/>
      <c r="H27" s="413"/>
      <c r="I27" s="413"/>
      <c r="J27" s="407"/>
      <c r="K27" s="408"/>
      <c r="L27" s="408"/>
      <c r="M27" s="408"/>
      <c r="N27" s="409"/>
      <c r="O27" s="14"/>
      <c r="P27" s="14"/>
      <c r="Q27" s="14"/>
      <c r="R27" s="14"/>
      <c r="S27" s="14"/>
      <c r="T27" s="14"/>
      <c r="U27" s="14"/>
      <c r="V27" s="14"/>
      <c r="W27" s="14"/>
      <c r="X27" s="13"/>
      <c r="Y27" s="14"/>
      <c r="Z27" s="14"/>
      <c r="AA27" s="14"/>
      <c r="AB27" s="14"/>
      <c r="AC27" s="13"/>
      <c r="AE27" s="3"/>
    </row>
    <row r="28" spans="1:31" ht="27.95" customHeight="1" thickBot="1">
      <c r="A28" s="167">
        <v>31</v>
      </c>
      <c r="B28" s="414" t="s">
        <v>2009</v>
      </c>
      <c r="C28" s="415"/>
      <c r="D28" s="415"/>
      <c r="E28" s="415"/>
      <c r="F28" s="396">
        <f>+F26-F27</f>
        <v>0</v>
      </c>
      <c r="G28" s="397"/>
      <c r="H28" s="397"/>
      <c r="I28" s="397"/>
      <c r="J28" s="398"/>
      <c r="K28" s="399"/>
      <c r="L28" s="399"/>
      <c r="M28" s="399"/>
      <c r="N28" s="400"/>
      <c r="O28" s="14"/>
      <c r="P28" s="14"/>
      <c r="Q28" s="14"/>
      <c r="R28" s="14"/>
      <c r="S28" s="14"/>
      <c r="T28" s="14"/>
      <c r="U28" s="14"/>
      <c r="V28" s="14"/>
      <c r="W28" s="14"/>
      <c r="X28" s="13"/>
      <c r="Y28" s="14"/>
      <c r="Z28" s="14"/>
      <c r="AA28" s="14"/>
      <c r="AB28" s="14"/>
      <c r="AC28" s="13"/>
      <c r="AE28" s="3"/>
    </row>
    <row r="29" spans="1:31" ht="9" customHeight="1" thickBot="1">
      <c r="A29" s="158"/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4"/>
      <c r="P29" s="14"/>
      <c r="Q29" s="14"/>
      <c r="R29" s="14"/>
      <c r="S29" s="14"/>
      <c r="T29" s="14"/>
      <c r="U29" s="14"/>
      <c r="V29" s="14"/>
      <c r="W29" s="14"/>
      <c r="X29" s="13"/>
      <c r="Y29" s="14"/>
      <c r="Z29" s="14"/>
      <c r="AA29" s="14"/>
      <c r="AB29" s="14"/>
      <c r="AC29" s="13"/>
      <c r="AE29" s="3"/>
    </row>
    <row r="30" spans="1:31" ht="30" customHeight="1" thickBot="1">
      <c r="A30" s="169">
        <v>32</v>
      </c>
      <c r="B30" s="416" t="s">
        <v>1998</v>
      </c>
      <c r="C30" s="417"/>
      <c r="D30" s="417"/>
      <c r="E30" s="417"/>
      <c r="F30" s="418"/>
      <c r="G30" s="419"/>
      <c r="H30" s="419"/>
      <c r="I30" s="419"/>
      <c r="J30" s="420"/>
      <c r="K30" s="420"/>
      <c r="L30" s="420"/>
      <c r="M30" s="420"/>
      <c r="N30" s="421"/>
      <c r="O30" s="14"/>
      <c r="P30" s="14"/>
      <c r="Q30" s="14"/>
      <c r="R30" s="14"/>
      <c r="S30" s="14"/>
      <c r="T30" s="14"/>
      <c r="U30" s="14"/>
      <c r="V30" s="14"/>
      <c r="W30" s="14"/>
      <c r="X30" s="13"/>
      <c r="Y30" s="14"/>
      <c r="Z30" s="14"/>
      <c r="AA30" s="14"/>
      <c r="AB30" s="14"/>
      <c r="AC30" s="13"/>
      <c r="AE30" s="3"/>
    </row>
    <row r="31" spans="1:31" ht="9" customHeight="1">
      <c r="A31" s="423"/>
      <c r="B31" s="424"/>
      <c r="C31" s="424"/>
      <c r="D31" s="424"/>
      <c r="E31" s="424"/>
      <c r="F31" s="424"/>
      <c r="G31" s="424"/>
      <c r="H31" s="424"/>
      <c r="I31" s="424"/>
      <c r="J31" s="424"/>
      <c r="K31" s="424"/>
      <c r="L31" s="424"/>
      <c r="M31" s="424"/>
      <c r="N31" s="424"/>
      <c r="O31" s="14"/>
      <c r="P31" s="14"/>
      <c r="Q31" s="14"/>
      <c r="R31" s="14"/>
      <c r="S31" s="14"/>
      <c r="T31" s="14"/>
      <c r="U31" s="14"/>
      <c r="V31" s="14"/>
      <c r="W31" s="14"/>
      <c r="X31" s="13"/>
      <c r="Y31" s="14"/>
      <c r="Z31" s="14"/>
      <c r="AA31" s="14"/>
      <c r="AB31" s="14"/>
      <c r="AC31" s="13"/>
      <c r="AE31" s="3"/>
    </row>
    <row r="32" spans="1:31" ht="8.25" customHeight="1" thickBot="1">
      <c r="A32" s="361"/>
      <c r="B32" s="362"/>
      <c r="C32" s="362"/>
      <c r="D32" s="362"/>
      <c r="E32" s="362"/>
      <c r="F32" s="362"/>
      <c r="G32" s="362"/>
      <c r="H32" s="362"/>
      <c r="I32" s="362"/>
      <c r="J32" s="362"/>
      <c r="K32" s="362"/>
      <c r="L32" s="362"/>
      <c r="M32" s="362"/>
      <c r="N32" s="362"/>
      <c r="O32" s="14"/>
      <c r="P32" s="14"/>
      <c r="Q32" s="14"/>
      <c r="R32" s="14"/>
      <c r="S32" s="14"/>
      <c r="T32" s="14"/>
      <c r="U32" s="14"/>
      <c r="V32" s="14"/>
      <c r="W32" s="14"/>
      <c r="X32" s="13"/>
      <c r="Y32" s="14"/>
      <c r="Z32" s="14"/>
      <c r="AA32" s="14"/>
      <c r="AB32" s="14"/>
      <c r="AC32" s="13"/>
      <c r="AE32" s="3"/>
    </row>
    <row r="33" spans="1:31" ht="18" customHeight="1">
      <c r="A33" s="170" t="s">
        <v>1630</v>
      </c>
      <c r="B33" s="171"/>
      <c r="C33" s="171"/>
      <c r="D33" s="171"/>
      <c r="E33" s="171"/>
      <c r="F33" s="331" t="s">
        <v>1631</v>
      </c>
      <c r="G33" s="332"/>
      <c r="H33" s="333"/>
      <c r="I33" s="334"/>
      <c r="J33" s="335"/>
      <c r="K33" s="336"/>
      <c r="L33" s="337"/>
      <c r="M33" s="337"/>
      <c r="N33" s="338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3"/>
      <c r="AB33" s="11"/>
      <c r="AE33" s="3"/>
    </row>
    <row r="34" spans="1:31" ht="15" customHeight="1">
      <c r="A34" s="345" t="s">
        <v>61</v>
      </c>
      <c r="B34" s="346"/>
      <c r="C34" s="346"/>
      <c r="D34" s="346"/>
      <c r="E34" s="346"/>
      <c r="F34" s="346"/>
      <c r="G34" s="346"/>
      <c r="H34" s="346"/>
      <c r="I34" s="346"/>
      <c r="J34" s="346"/>
      <c r="K34" s="346"/>
      <c r="L34" s="346"/>
      <c r="M34" s="346"/>
      <c r="N34" s="347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</row>
    <row r="35" spans="1:31" ht="18" customHeight="1">
      <c r="A35" s="339" t="str">
        <f>+CONCATENATE(ZAKL_DATA!D20," ",ZAKL_DATA!D21," ",ZAKL_DATA!D22)</f>
        <v xml:space="preserve">  </v>
      </c>
      <c r="B35" s="340"/>
      <c r="C35" s="340"/>
      <c r="D35" s="340"/>
      <c r="E35" s="340"/>
      <c r="F35" s="340"/>
      <c r="G35" s="340"/>
      <c r="H35" s="340"/>
      <c r="I35" s="340"/>
      <c r="J35" s="340"/>
      <c r="K35" s="340"/>
      <c r="L35" s="340"/>
      <c r="M35" s="340"/>
      <c r="N35" s="341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 spans="1:31" ht="15" customHeight="1">
      <c r="A36" s="345" t="s">
        <v>1999</v>
      </c>
      <c r="B36" s="346"/>
      <c r="C36" s="346"/>
      <c r="D36" s="346"/>
      <c r="E36" s="346"/>
      <c r="F36" s="346"/>
      <c r="G36" s="346"/>
      <c r="H36" s="346"/>
      <c r="I36" s="346"/>
      <c r="J36" s="346"/>
      <c r="K36" s="346"/>
      <c r="L36" s="346"/>
      <c r="M36" s="346"/>
      <c r="N36" s="347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</row>
    <row r="37" spans="1:31" ht="18" customHeight="1">
      <c r="A37" s="342"/>
      <c r="B37" s="343"/>
      <c r="C37" s="343"/>
      <c r="D37" s="343"/>
      <c r="E37" s="343"/>
      <c r="F37" s="343"/>
      <c r="G37" s="343"/>
      <c r="H37" s="343"/>
      <c r="I37" s="343"/>
      <c r="J37" s="343"/>
      <c r="K37" s="343"/>
      <c r="L37" s="343"/>
      <c r="M37" s="343"/>
      <c r="N37" s="34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</row>
    <row r="38" spans="1:31" ht="15" customHeight="1">
      <c r="A38" s="348" t="s">
        <v>2000</v>
      </c>
      <c r="B38" s="349"/>
      <c r="C38" s="349"/>
      <c r="D38" s="349"/>
      <c r="E38" s="349"/>
      <c r="F38" s="349"/>
      <c r="G38" s="349"/>
      <c r="H38" s="349"/>
      <c r="I38" s="349"/>
      <c r="J38" s="349"/>
      <c r="K38" s="349"/>
      <c r="L38" s="349"/>
      <c r="M38" s="349"/>
      <c r="N38" s="350"/>
      <c r="O38" s="14"/>
      <c r="P38" s="14"/>
      <c r="Q38" s="14"/>
      <c r="R38" s="14"/>
      <c r="S38" s="14"/>
      <c r="T38" s="14"/>
      <c r="U38" s="14"/>
      <c r="V38" s="14"/>
      <c r="W38" s="14"/>
      <c r="X38" s="14"/>
    </row>
    <row r="39" spans="1:31" ht="15" customHeight="1">
      <c r="A39" s="422" t="s">
        <v>2001</v>
      </c>
      <c r="B39" s="318"/>
      <c r="C39" s="318"/>
      <c r="D39" s="318"/>
      <c r="E39" s="318"/>
      <c r="F39" s="318"/>
      <c r="G39" s="318"/>
      <c r="H39" s="318"/>
      <c r="I39" s="318"/>
      <c r="J39" s="318"/>
      <c r="K39" s="318"/>
      <c r="L39" s="318"/>
      <c r="M39" s="318"/>
      <c r="N39" s="248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</row>
    <row r="40" spans="1:31" ht="15" customHeight="1">
      <c r="A40" s="345" t="s">
        <v>2002</v>
      </c>
      <c r="B40" s="346"/>
      <c r="C40" s="346"/>
      <c r="D40" s="346"/>
      <c r="E40" s="346"/>
      <c r="F40" s="346"/>
      <c r="G40" s="346"/>
      <c r="H40" s="346"/>
      <c r="I40" s="346"/>
      <c r="J40" s="346"/>
      <c r="K40" s="346"/>
      <c r="L40" s="346"/>
      <c r="M40" s="346"/>
      <c r="N40" s="347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</row>
    <row r="41" spans="1:31" ht="18" customHeight="1">
      <c r="A41" s="339" t="str">
        <f>+CONCATENATE(ZAKL_DATA!D14," ",ZAKL_DATA!D15," ",ZAKL_DATA!D16," - ",ZAKL_DATA!D17)</f>
        <v xml:space="preserve">   - </v>
      </c>
      <c r="B41" s="343"/>
      <c r="C41" s="343"/>
      <c r="D41" s="343"/>
      <c r="E41" s="343"/>
      <c r="F41" s="343"/>
      <c r="G41" s="343"/>
      <c r="H41" s="343"/>
      <c r="I41" s="343"/>
      <c r="J41" s="343"/>
      <c r="K41" s="343"/>
      <c r="L41" s="343"/>
      <c r="M41" s="343"/>
      <c r="N41" s="34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</row>
    <row r="42" spans="1:31" ht="9" customHeight="1" thickBot="1">
      <c r="A42" s="356"/>
      <c r="B42" s="357"/>
      <c r="C42" s="357"/>
      <c r="D42" s="357"/>
      <c r="E42" s="357"/>
      <c r="F42" s="357"/>
      <c r="G42" s="357"/>
      <c r="H42" s="357"/>
      <c r="I42" s="357"/>
      <c r="J42" s="357"/>
      <c r="K42" s="357"/>
      <c r="L42" s="357"/>
      <c r="M42" s="357"/>
      <c r="N42" s="358"/>
    </row>
    <row r="43" spans="1:31" ht="9" customHeight="1" thickBot="1">
      <c r="A43" s="368"/>
      <c r="B43" s="229"/>
      <c r="C43" s="229"/>
      <c r="D43" s="229"/>
      <c r="E43" s="229"/>
      <c r="F43" s="229"/>
      <c r="G43" s="229"/>
      <c r="H43" s="229"/>
      <c r="I43" s="229"/>
      <c r="J43" s="229"/>
      <c r="K43" s="229"/>
      <c r="L43" s="229"/>
      <c r="M43" s="229"/>
      <c r="N43" s="229"/>
    </row>
    <row r="44" spans="1:31">
      <c r="A44" s="170" t="s">
        <v>2003</v>
      </c>
      <c r="B44" s="172"/>
      <c r="C44" s="172"/>
      <c r="D44" s="172"/>
      <c r="E44" s="172"/>
      <c r="F44" s="172"/>
      <c r="G44" s="172"/>
      <c r="H44" s="172"/>
      <c r="I44" s="172"/>
      <c r="J44" s="157"/>
      <c r="K44" s="383" t="s">
        <v>2005</v>
      </c>
      <c r="L44" s="383"/>
      <c r="M44" s="383"/>
      <c r="N44" s="384"/>
    </row>
    <row r="45" spans="1:31">
      <c r="A45" s="330" t="s">
        <v>10</v>
      </c>
      <c r="B45" s="312"/>
      <c r="C45" s="312"/>
      <c r="D45" s="173"/>
      <c r="E45" s="378" t="s">
        <v>2004</v>
      </c>
      <c r="F45" s="379"/>
      <c r="G45" s="379"/>
      <c r="H45" s="379"/>
      <c r="I45" s="379"/>
      <c r="J45" s="267"/>
      <c r="K45" s="385" t="s">
        <v>2006</v>
      </c>
      <c r="L45" s="385"/>
      <c r="M45" s="385"/>
      <c r="N45" s="386"/>
    </row>
    <row r="46" spans="1:31" ht="18" customHeight="1">
      <c r="A46" s="369">
        <f ca="1">+TODAY()</f>
        <v>45985</v>
      </c>
      <c r="B46" s="370"/>
      <c r="C46" s="371"/>
      <c r="D46" s="387"/>
      <c r="E46" s="372"/>
      <c r="F46" s="373"/>
      <c r="G46" s="373"/>
      <c r="H46" s="373"/>
      <c r="I46" s="374"/>
      <c r="J46" s="267"/>
      <c r="K46" s="380"/>
      <c r="L46" s="373"/>
      <c r="M46" s="373"/>
      <c r="N46" s="381"/>
    </row>
    <row r="47" spans="1:31" ht="18" customHeight="1">
      <c r="A47" s="354"/>
      <c r="B47" s="355"/>
      <c r="C47" s="355"/>
      <c r="D47" s="388"/>
      <c r="E47" s="375"/>
      <c r="F47" s="376"/>
      <c r="G47" s="376"/>
      <c r="H47" s="376"/>
      <c r="I47" s="377"/>
      <c r="J47" s="267"/>
      <c r="K47" s="375"/>
      <c r="L47" s="376"/>
      <c r="M47" s="376"/>
      <c r="N47" s="382"/>
    </row>
    <row r="48" spans="1:31" ht="9" customHeight="1" thickBot="1">
      <c r="A48" s="356"/>
      <c r="B48" s="357"/>
      <c r="C48" s="357"/>
      <c r="D48" s="357"/>
      <c r="E48" s="357"/>
      <c r="F48" s="357"/>
      <c r="G48" s="357"/>
      <c r="H48" s="357"/>
      <c r="I48" s="357"/>
      <c r="J48" s="357"/>
      <c r="K48" s="357"/>
      <c r="L48" s="357"/>
      <c r="M48" s="357"/>
      <c r="N48" s="358"/>
    </row>
    <row r="49" spans="1:31" ht="9" customHeight="1">
      <c r="A49" s="361"/>
      <c r="B49" s="362"/>
      <c r="C49" s="362"/>
      <c r="D49" s="362"/>
      <c r="E49" s="362"/>
      <c r="F49" s="362"/>
      <c r="G49" s="362"/>
      <c r="H49" s="362"/>
      <c r="I49" s="362"/>
      <c r="J49" s="362"/>
      <c r="K49" s="362"/>
      <c r="L49" s="362"/>
      <c r="M49" s="362"/>
      <c r="N49" s="362"/>
    </row>
    <row r="50" spans="1:31" s="10" customFormat="1" ht="18" customHeight="1">
      <c r="A50" s="359" t="s">
        <v>2007</v>
      </c>
      <c r="B50" s="318"/>
      <c r="C50" s="360"/>
      <c r="D50" s="351" t="str">
        <f>+CONCATENATE(ZAKL_DATA!D30," ",ZAKL_DATA!D31," ",ZAKL_DATA!D32)</f>
        <v xml:space="preserve">  </v>
      </c>
      <c r="E50" s="352"/>
      <c r="F50" s="352"/>
      <c r="G50" s="352"/>
      <c r="H50" s="352"/>
      <c r="I50" s="353"/>
      <c r="J50" s="363" t="s">
        <v>2008</v>
      </c>
      <c r="K50" s="364"/>
      <c r="L50" s="365" t="str">
        <f>+IF(ISBLANK(ZAKL_DATA!D33),CONCATENATE(ZAKL_DATA!D34),CONCATENATE(ZAKL_DATA!D33))</f>
        <v/>
      </c>
      <c r="M50" s="366"/>
      <c r="N50" s="367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53"/>
      <c r="Z50" s="175"/>
      <c r="AE50" s="175"/>
    </row>
    <row r="51" spans="1:31">
      <c r="A51" s="328" t="s">
        <v>1888</v>
      </c>
      <c r="B51" s="329"/>
      <c r="C51" s="329"/>
      <c r="D51" s="329"/>
      <c r="E51" s="329"/>
      <c r="F51" s="329"/>
      <c r="G51" s="329"/>
      <c r="H51" s="329"/>
      <c r="I51" s="329"/>
      <c r="J51" s="329"/>
      <c r="K51" s="329"/>
      <c r="L51" s="329"/>
      <c r="M51" s="329"/>
      <c r="N51" s="329"/>
    </row>
  </sheetData>
  <sheetProtection algorithmName="SHA-512" hashValue="ZhIgolkDs8Ate/Yn8DRxrns2TRYH0h6Ojv9afODhoehlU6s/FSAh6IJfNoR+/h3/idmSy3sumY7I+kT2vKiwrw==" saltValue="550BOqTReAi2HCdmhvv96A==" spinCount="100000" sheet="1" objects="1" scenarios="1"/>
  <mergeCells count="57">
    <mergeCell ref="A39:N39"/>
    <mergeCell ref="A40:N40"/>
    <mergeCell ref="A41:N41"/>
    <mergeCell ref="A31:N31"/>
    <mergeCell ref="A32:N32"/>
    <mergeCell ref="B28:E28"/>
    <mergeCell ref="F28:I28"/>
    <mergeCell ref="J28:N28"/>
    <mergeCell ref="B30:E30"/>
    <mergeCell ref="F30:N30"/>
    <mergeCell ref="B26:E26"/>
    <mergeCell ref="F26:I26"/>
    <mergeCell ref="J26:N26"/>
    <mergeCell ref="B27:E27"/>
    <mergeCell ref="F27:I27"/>
    <mergeCell ref="J27:N27"/>
    <mergeCell ref="B23:E23"/>
    <mergeCell ref="F23:I23"/>
    <mergeCell ref="J23:N23"/>
    <mergeCell ref="A24:N24"/>
    <mergeCell ref="B25:E25"/>
    <mergeCell ref="F25:I25"/>
    <mergeCell ref="J25:N25"/>
    <mergeCell ref="A20:N20"/>
    <mergeCell ref="A21:N21"/>
    <mergeCell ref="B22:E22"/>
    <mergeCell ref="F22:I22"/>
    <mergeCell ref="J22:N22"/>
    <mergeCell ref="A49:N49"/>
    <mergeCell ref="J50:K50"/>
    <mergeCell ref="L50:N50"/>
    <mergeCell ref="J45:J47"/>
    <mergeCell ref="A42:N42"/>
    <mergeCell ref="A43:N43"/>
    <mergeCell ref="A46:C46"/>
    <mergeCell ref="E46:I47"/>
    <mergeCell ref="E45:I45"/>
    <mergeCell ref="K46:N47"/>
    <mergeCell ref="K44:N44"/>
    <mergeCell ref="K45:N45"/>
    <mergeCell ref="D46:D47"/>
    <mergeCell ref="I2:J2"/>
    <mergeCell ref="A1:N1"/>
    <mergeCell ref="A51:N51"/>
    <mergeCell ref="A45:C45"/>
    <mergeCell ref="F33:H33"/>
    <mergeCell ref="I33:J33"/>
    <mergeCell ref="K33:N33"/>
    <mergeCell ref="A35:N35"/>
    <mergeCell ref="A37:N37"/>
    <mergeCell ref="A34:N34"/>
    <mergeCell ref="A36:N36"/>
    <mergeCell ref="A38:N38"/>
    <mergeCell ref="D50:I50"/>
    <mergeCell ref="A47:C47"/>
    <mergeCell ref="A48:N48"/>
    <mergeCell ref="A50:C50"/>
  </mergeCells>
  <phoneticPr fontId="0" type="noConversion"/>
  <printOptions horizontalCentered="1"/>
  <pageMargins left="0.19685039370078741" right="0.19685039370078741" top="0.43307086614173229" bottom="0.43307086614173229" header="0.31496062992125984" footer="0.31496062992125984"/>
  <pageSetup paperSize="9"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16"/>
  <dimension ref="A1:I205"/>
  <sheetViews>
    <sheetView workbookViewId="0">
      <selection activeCell="B3" sqref="B3:B17"/>
    </sheetView>
  </sheetViews>
  <sheetFormatPr defaultColWidth="8.85546875" defaultRowHeight="12.75"/>
  <cols>
    <col min="2" max="2" width="32.42578125" customWidth="1"/>
    <col min="8" max="8" width="24.28515625" customWidth="1"/>
  </cols>
  <sheetData>
    <row r="1" spans="1:9" ht="13.5" thickBot="1">
      <c r="A1" s="107"/>
      <c r="B1" s="107"/>
      <c r="C1" s="107"/>
      <c r="D1" s="108"/>
      <c r="E1" s="107"/>
      <c r="F1" s="107"/>
      <c r="G1" s="107"/>
      <c r="H1" s="107"/>
      <c r="I1" s="107"/>
    </row>
    <row r="2" spans="1:9" ht="13.5" thickBot="1">
      <c r="A2" s="107"/>
      <c r="B2" s="128" t="s">
        <v>1862</v>
      </c>
      <c r="C2" s="127"/>
      <c r="D2" s="126"/>
      <c r="E2" s="125" t="s">
        <v>1861</v>
      </c>
      <c r="F2" s="122"/>
      <c r="G2" s="125">
        <f>COUNTIF(H3:H210,"?*")</f>
        <v>202</v>
      </c>
      <c r="H2" s="124"/>
      <c r="I2" s="107"/>
    </row>
    <row r="3" spans="1:9" ht="25.5">
      <c r="A3" s="107"/>
      <c r="B3" s="123" t="s">
        <v>1860</v>
      </c>
      <c r="C3" s="122">
        <v>451</v>
      </c>
      <c r="D3" s="117">
        <f>IF(ISNUMBER(SEARCH(ZAKL_DATA!$B$14,E3)),MAX($D$2:D2)+1,0)</f>
        <v>1</v>
      </c>
      <c r="E3" s="116" t="s">
        <v>1859</v>
      </c>
      <c r="F3" s="115">
        <v>2001</v>
      </c>
      <c r="G3" s="114"/>
      <c r="H3" s="113" t="str">
        <f>IFERROR(VLOOKUP(ROWS($H$3:H3),$D$3:$E$204,2,0),"")</f>
        <v>PRAHA 1</v>
      </c>
      <c r="I3" s="107"/>
    </row>
    <row r="4" spans="1:9" ht="25.5">
      <c r="A4" s="107"/>
      <c r="B4" s="121" t="s">
        <v>1858</v>
      </c>
      <c r="C4" s="120">
        <v>452</v>
      </c>
      <c r="D4" s="117">
        <f>IF(ISNUMBER(SEARCH(ZAKL_DATA!$B$14,E4)),MAX($D$2:D3)+1,0)</f>
        <v>2</v>
      </c>
      <c r="E4" s="116" t="s">
        <v>1857</v>
      </c>
      <c r="F4" s="115">
        <v>2002</v>
      </c>
      <c r="G4" s="114"/>
      <c r="H4" s="113" t="str">
        <f>IFERROR(VLOOKUP(ROWS($H$3:H4),$D$3:$E$204,2,0),"")</f>
        <v>PRAHA 2</v>
      </c>
      <c r="I4" s="107"/>
    </row>
    <row r="5" spans="1:9" ht="25.5">
      <c r="A5" s="107"/>
      <c r="B5" s="121" t="s">
        <v>1856</v>
      </c>
      <c r="C5" s="120">
        <v>453</v>
      </c>
      <c r="D5" s="117">
        <f>IF(ISNUMBER(SEARCH(ZAKL_DATA!$B$14,E5)),MAX($D$2:D4)+1,0)</f>
        <v>3</v>
      </c>
      <c r="E5" s="116" t="s">
        <v>1855</v>
      </c>
      <c r="F5" s="115">
        <v>2003</v>
      </c>
      <c r="G5" s="114"/>
      <c r="H5" s="113" t="str">
        <f>IFERROR(VLOOKUP(ROWS($H$3:H5),$D$3:$E$204,2,0),"")</f>
        <v>PRAHA 3</v>
      </c>
      <c r="I5" s="107"/>
    </row>
    <row r="6" spans="1:9" ht="25.5">
      <c r="A6" s="107"/>
      <c r="B6" s="121" t="s">
        <v>1854</v>
      </c>
      <c r="C6" s="120">
        <v>454</v>
      </c>
      <c r="D6" s="117">
        <f>IF(ISNUMBER(SEARCH(ZAKL_DATA!$B$14,E6)),MAX($D$2:D5)+1,0)</f>
        <v>4</v>
      </c>
      <c r="E6" s="116" t="s">
        <v>1853</v>
      </c>
      <c r="F6" s="115">
        <v>2004</v>
      </c>
      <c r="G6" s="114"/>
      <c r="H6" s="113" t="str">
        <f>IFERROR(VLOOKUP(ROWS($H$3:H6),$D$3:$E$204,2,0),"")</f>
        <v>PRAHA 4</v>
      </c>
      <c r="I6" s="107"/>
    </row>
    <row r="7" spans="1:9" ht="25.5">
      <c r="A7" s="107"/>
      <c r="B7" s="121" t="s">
        <v>1852</v>
      </c>
      <c r="C7" s="120">
        <v>455</v>
      </c>
      <c r="D7" s="117">
        <f>IF(ISNUMBER(SEARCH(ZAKL_DATA!$B$14,E7)),MAX($D$2:D6)+1,0)</f>
        <v>5</v>
      </c>
      <c r="E7" s="116" t="s">
        <v>1851</v>
      </c>
      <c r="F7" s="115">
        <v>2005</v>
      </c>
      <c r="G7" s="114"/>
      <c r="H7" s="113" t="str">
        <f>IFERROR(VLOOKUP(ROWS($H$3:H7),$D$3:$E$204,2,0),"")</f>
        <v>PRAHA 5</v>
      </c>
      <c r="I7" s="107"/>
    </row>
    <row r="8" spans="1:9" ht="25.5">
      <c r="A8" s="107"/>
      <c r="B8" s="121" t="s">
        <v>1850</v>
      </c>
      <c r="C8" s="120">
        <v>456</v>
      </c>
      <c r="D8" s="117">
        <f>IF(ISNUMBER(SEARCH(ZAKL_DATA!$B$14,E8)),MAX($D$2:D7)+1,0)</f>
        <v>6</v>
      </c>
      <c r="E8" s="116" t="s">
        <v>1849</v>
      </c>
      <c r="F8" s="115">
        <v>2006</v>
      </c>
      <c r="G8" s="114"/>
      <c r="H8" s="113" t="str">
        <f>IFERROR(VLOOKUP(ROWS($H$3:H8),$D$3:$E$204,2,0),"")</f>
        <v>PRAHA 6</v>
      </c>
      <c r="I8" s="107"/>
    </row>
    <row r="9" spans="1:9" ht="25.5">
      <c r="A9" s="107"/>
      <c r="B9" s="121" t="s">
        <v>1848</v>
      </c>
      <c r="C9" s="120">
        <v>457</v>
      </c>
      <c r="D9" s="117">
        <f>IF(ISNUMBER(SEARCH(ZAKL_DATA!$B$14,E9)),MAX($D$2:D8)+1,0)</f>
        <v>7</v>
      </c>
      <c r="E9" s="116" t="s">
        <v>1847</v>
      </c>
      <c r="F9" s="115">
        <v>2007</v>
      </c>
      <c r="G9" s="114"/>
      <c r="H9" s="113" t="str">
        <f>IFERROR(VLOOKUP(ROWS($H$3:H9),$D$3:$E$204,2,0),"")</f>
        <v>PRAHA 7</v>
      </c>
      <c r="I9" s="107"/>
    </row>
    <row r="10" spans="1:9" ht="25.5">
      <c r="A10" s="107"/>
      <c r="B10" s="121" t="s">
        <v>1846</v>
      </c>
      <c r="C10" s="120">
        <v>458</v>
      </c>
      <c r="D10" s="117">
        <f>IF(ISNUMBER(SEARCH(ZAKL_DATA!$B$14,E10)),MAX($D$2:D9)+1,0)</f>
        <v>8</v>
      </c>
      <c r="E10" s="116" t="s">
        <v>1845</v>
      </c>
      <c r="F10" s="115">
        <v>2008</v>
      </c>
      <c r="G10" s="114"/>
      <c r="H10" s="113" t="str">
        <f>IFERROR(VLOOKUP(ROWS($H$3:H10),$D$3:$E$204,2,0),"")</f>
        <v>PRAHA 8</v>
      </c>
      <c r="I10" s="107"/>
    </row>
    <row r="11" spans="1:9" ht="25.5">
      <c r="A11" s="107"/>
      <c r="B11" s="121" t="s">
        <v>1844</v>
      </c>
      <c r="C11" s="120">
        <v>459</v>
      </c>
      <c r="D11" s="117">
        <f>IF(ISNUMBER(SEARCH(ZAKL_DATA!$B$14,E11)),MAX($D$2:D10)+1,0)</f>
        <v>9</v>
      </c>
      <c r="E11" s="116" t="s">
        <v>1843</v>
      </c>
      <c r="F11" s="115">
        <v>2009</v>
      </c>
      <c r="G11" s="114"/>
      <c r="H11" s="113" t="str">
        <f>IFERROR(VLOOKUP(ROWS($H$3:H11),$D$3:$E$204,2,0),"")</f>
        <v>PRAHA 9</v>
      </c>
      <c r="I11" s="107"/>
    </row>
    <row r="12" spans="1:9" ht="25.5">
      <c r="A12" s="107"/>
      <c r="B12" s="121" t="s">
        <v>1842</v>
      </c>
      <c r="C12" s="108">
        <v>460</v>
      </c>
      <c r="D12" s="117">
        <f>IF(ISNUMBER(SEARCH(ZAKL_DATA!$B$14,E12)),MAX($D$2:D11)+1,0)</f>
        <v>10</v>
      </c>
      <c r="E12" s="116" t="s">
        <v>1841</v>
      </c>
      <c r="F12" s="115">
        <v>2010</v>
      </c>
      <c r="G12" s="114"/>
      <c r="H12" s="113" t="str">
        <f>IFERROR(VLOOKUP(ROWS($H$3:H12),$D$3:$E$204,2,0),"")</f>
        <v>PRAHA 10</v>
      </c>
      <c r="I12" s="107"/>
    </row>
    <row r="13" spans="1:9" ht="38.25">
      <c r="A13" s="107"/>
      <c r="B13" s="121" t="s">
        <v>1840</v>
      </c>
      <c r="C13" s="120">
        <v>461</v>
      </c>
      <c r="D13" s="117">
        <f>IF(ISNUMBER(SEARCH(ZAKL_DATA!$B$14,E13)),MAX($D$2:D12)+1,0)</f>
        <v>11</v>
      </c>
      <c r="E13" s="116" t="s">
        <v>1839</v>
      </c>
      <c r="F13" s="115">
        <v>2011</v>
      </c>
      <c r="G13" s="114"/>
      <c r="H13" s="113" t="str">
        <f>IFERROR(VLOOKUP(ROWS($H$3:H13),$D$3:$E$204,2,0),"")</f>
        <v>PRAHA-JIŽNÍ MĚSTO</v>
      </c>
      <c r="I13" s="107"/>
    </row>
    <row r="14" spans="1:9" ht="38.25">
      <c r="A14" s="107"/>
      <c r="B14" s="121" t="s">
        <v>1838</v>
      </c>
      <c r="C14" s="120">
        <v>462</v>
      </c>
      <c r="D14" s="117">
        <f>IF(ISNUMBER(SEARCH(ZAKL_DATA!$B$14,E14)),MAX($D$2:D13)+1,0)</f>
        <v>12</v>
      </c>
      <c r="E14" s="116" t="s">
        <v>1837</v>
      </c>
      <c r="F14" s="115">
        <v>2012</v>
      </c>
      <c r="G14" s="114"/>
      <c r="H14" s="113" t="str">
        <f>IFERROR(VLOOKUP(ROWS($H$3:H14),$D$3:$E$204,2,0),"")</f>
        <v>PRAHA-MODŘANY</v>
      </c>
      <c r="I14" s="107"/>
    </row>
    <row r="15" spans="1:9" ht="25.5">
      <c r="A15" s="107"/>
      <c r="B15" s="121" t="s">
        <v>1836</v>
      </c>
      <c r="C15" s="120">
        <v>463</v>
      </c>
      <c r="D15" s="117">
        <f>IF(ISNUMBER(SEARCH(ZAKL_DATA!$B$14,E15)),MAX($D$2:D14)+1,0)</f>
        <v>13</v>
      </c>
      <c r="E15" s="116" t="s">
        <v>1835</v>
      </c>
      <c r="F15" s="115">
        <v>2101</v>
      </c>
      <c r="G15" s="114"/>
      <c r="H15" s="113" t="str">
        <f>IFERROR(VLOOKUP(ROWS($H$3:H15),$D$3:$E$204,2,0),"")</f>
        <v>PRAHA - VÝCHOD</v>
      </c>
      <c r="I15" s="107"/>
    </row>
    <row r="16" spans="1:9" ht="25.5">
      <c r="A16" s="107"/>
      <c r="B16" s="121" t="s">
        <v>1834</v>
      </c>
      <c r="C16" s="120">
        <v>464</v>
      </c>
      <c r="D16" s="117">
        <f>IF(ISNUMBER(SEARCH(ZAKL_DATA!$B$14,E16)),MAX($D$2:D15)+1,0)</f>
        <v>14</v>
      </c>
      <c r="E16" s="116" t="s">
        <v>1833</v>
      </c>
      <c r="F16" s="115">
        <v>2102</v>
      </c>
      <c r="G16" s="114"/>
      <c r="H16" s="113" t="str">
        <f>IFERROR(VLOOKUP(ROWS($H$3:H16),$D$3:$E$204,2,0),"")</f>
        <v>PRAHA ZÁPAD</v>
      </c>
      <c r="I16" s="107"/>
    </row>
    <row r="17" spans="1:9" ht="26.25" thickBot="1">
      <c r="A17" s="107"/>
      <c r="B17" s="119" t="s">
        <v>1645</v>
      </c>
      <c r="C17" s="118">
        <v>13</v>
      </c>
      <c r="D17" s="117">
        <f>IF(ISNUMBER(SEARCH(ZAKL_DATA!$B$14,E17)),MAX($D$2:D16)+1,0)</f>
        <v>15</v>
      </c>
      <c r="E17" s="116" t="s">
        <v>1832</v>
      </c>
      <c r="F17" s="115">
        <v>2103</v>
      </c>
      <c r="G17" s="114"/>
      <c r="H17" s="113" t="str">
        <f>IFERROR(VLOOKUP(ROWS($H$3:H17),$D$3:$E$204,2,0),"")</f>
        <v>BENEŠOV</v>
      </c>
      <c r="I17" s="107"/>
    </row>
    <row r="18" spans="1:9">
      <c r="A18" s="107"/>
      <c r="B18" s="107"/>
      <c r="C18" s="107"/>
      <c r="D18" s="117">
        <f>IF(ISNUMBER(SEARCH(ZAKL_DATA!$B$14,E18)),MAX($D$2:D17)+1,0)</f>
        <v>16</v>
      </c>
      <c r="E18" s="116" t="s">
        <v>1831</v>
      </c>
      <c r="F18" s="115">
        <v>2104</v>
      </c>
      <c r="G18" s="114"/>
      <c r="H18" s="113" t="str">
        <f>IFERROR(VLOOKUP(ROWS($H$3:H18),$D$3:$E$204,2,0),"")</f>
        <v>BEROUN</v>
      </c>
      <c r="I18" s="107"/>
    </row>
    <row r="19" spans="1:9" ht="38.25">
      <c r="A19" s="107"/>
      <c r="B19" s="107"/>
      <c r="C19" s="107"/>
      <c r="D19" s="117">
        <f>IF(ISNUMBER(SEARCH(ZAKL_DATA!$B$14,E19)),MAX($D$2:D18)+1,0)</f>
        <v>17</v>
      </c>
      <c r="E19" s="116" t="s">
        <v>1830</v>
      </c>
      <c r="F19" s="115">
        <v>2105</v>
      </c>
      <c r="G19" s="114"/>
      <c r="H19" s="113" t="str">
        <f>IFERROR(VLOOKUP(ROWS($H$3:H19),$D$3:$E$204,2,0),"")</f>
        <v>BRANDÝS N.L. - ST.BOL.</v>
      </c>
      <c r="I19" s="107"/>
    </row>
    <row r="20" spans="1:9">
      <c r="A20" s="107"/>
      <c r="B20" s="107"/>
      <c r="C20" s="107"/>
      <c r="D20" s="117">
        <f>IF(ISNUMBER(SEARCH(ZAKL_DATA!$B$14,E20)),MAX($D$2:D19)+1,0)</f>
        <v>18</v>
      </c>
      <c r="E20" s="116" t="s">
        <v>1829</v>
      </c>
      <c r="F20" s="115">
        <v>2106</v>
      </c>
      <c r="G20" s="114"/>
      <c r="H20" s="113" t="str">
        <f>IFERROR(VLOOKUP(ROWS($H$3:H20),$D$3:$E$204,2,0),"")</f>
        <v>ČÁSLAV</v>
      </c>
      <c r="I20" s="107"/>
    </row>
    <row r="21" spans="1:9" ht="25.5">
      <c r="A21" s="107"/>
      <c r="B21" s="107"/>
      <c r="C21" s="107"/>
      <c r="D21" s="117">
        <f>IF(ISNUMBER(SEARCH(ZAKL_DATA!$B$14,E21)),MAX($D$2:D20)+1,0)</f>
        <v>19</v>
      </c>
      <c r="E21" s="116" t="s">
        <v>1828</v>
      </c>
      <c r="F21" s="115">
        <v>2107</v>
      </c>
      <c r="G21" s="114"/>
      <c r="H21" s="113" t="str">
        <f>IFERROR(VLOOKUP(ROWS($H$3:H21),$D$3:$E$204,2,0),"")</f>
        <v>ČESKÝ BROD</v>
      </c>
      <c r="I21" s="107"/>
    </row>
    <row r="22" spans="1:9">
      <c r="A22" s="107"/>
      <c r="B22" s="107"/>
      <c r="C22" s="107"/>
      <c r="D22" s="117">
        <f>IF(ISNUMBER(SEARCH(ZAKL_DATA!$B$14,E22)),MAX($D$2:D21)+1,0)</f>
        <v>20</v>
      </c>
      <c r="E22" s="116" t="s">
        <v>1827</v>
      </c>
      <c r="F22" s="115">
        <v>2108</v>
      </c>
      <c r="G22" s="114"/>
      <c r="H22" s="113" t="str">
        <f>IFERROR(VLOOKUP(ROWS($H$3:H22),$D$3:$E$204,2,0),"")</f>
        <v>DOBŘÍŠ</v>
      </c>
      <c r="I22" s="107"/>
    </row>
    <row r="23" spans="1:9" ht="25.5">
      <c r="A23" s="107"/>
      <c r="B23" s="107"/>
      <c r="C23" s="107"/>
      <c r="D23" s="117">
        <f>IF(ISNUMBER(SEARCH(ZAKL_DATA!$B$14,E23)),MAX($D$2:D22)+1,0)</f>
        <v>21</v>
      </c>
      <c r="E23" s="116" t="s">
        <v>1826</v>
      </c>
      <c r="F23" s="115">
        <v>2109</v>
      </c>
      <c r="G23" s="114"/>
      <c r="H23" s="113" t="str">
        <f>IFERROR(VLOOKUP(ROWS($H$3:H23),$D$3:$E$204,2,0),"")</f>
        <v>HOŘOVICE</v>
      </c>
      <c r="I23" s="107"/>
    </row>
    <row r="24" spans="1:9">
      <c r="A24" s="107"/>
      <c r="B24" s="107"/>
      <c r="C24" s="107"/>
      <c r="D24" s="117">
        <f>IF(ISNUMBER(SEARCH(ZAKL_DATA!$B$14,E24)),MAX($D$2:D23)+1,0)</f>
        <v>22</v>
      </c>
      <c r="E24" s="116" t="s">
        <v>1825</v>
      </c>
      <c r="F24" s="115">
        <v>2110</v>
      </c>
      <c r="G24" s="114"/>
      <c r="H24" s="113" t="str">
        <f>IFERROR(VLOOKUP(ROWS($H$3:H24),$D$3:$E$204,2,0),"")</f>
        <v>KLADNO</v>
      </c>
      <c r="I24" s="107"/>
    </row>
    <row r="25" spans="1:9">
      <c r="A25" s="107"/>
      <c r="B25" s="107"/>
      <c r="C25" s="107"/>
      <c r="D25" s="117">
        <f>IF(ISNUMBER(SEARCH(ZAKL_DATA!$B$14,E25)),MAX($D$2:D24)+1,0)</f>
        <v>23</v>
      </c>
      <c r="E25" s="116" t="s">
        <v>1824</v>
      </c>
      <c r="F25" s="115">
        <v>2111</v>
      </c>
      <c r="G25" s="114"/>
      <c r="H25" s="113" t="str">
        <f>IFERROR(VLOOKUP(ROWS($H$3:H25),$D$3:$E$204,2,0),"")</f>
        <v>KOLÍN</v>
      </c>
      <c r="I25" s="107"/>
    </row>
    <row r="26" spans="1:9" ht="51">
      <c r="A26" s="107"/>
      <c r="B26" s="107"/>
      <c r="C26" s="107"/>
      <c r="D26" s="117">
        <f>IF(ISNUMBER(SEARCH(ZAKL_DATA!$B$14,E26)),MAX($D$2:D25)+1,0)</f>
        <v>24</v>
      </c>
      <c r="E26" s="116" t="s">
        <v>1823</v>
      </c>
      <c r="F26" s="115">
        <v>2112</v>
      </c>
      <c r="G26" s="114"/>
      <c r="H26" s="113" t="str">
        <f>IFERROR(VLOOKUP(ROWS($H$3:H26),$D$3:$E$204,2,0),"")</f>
        <v>KRALUPY NAD VLTAVOU</v>
      </c>
      <c r="I26" s="107"/>
    </row>
    <row r="27" spans="1:9" ht="25.5">
      <c r="A27" s="107"/>
      <c r="B27" s="107"/>
      <c r="C27" s="107"/>
      <c r="D27" s="117">
        <f>IF(ISNUMBER(SEARCH(ZAKL_DATA!$B$14,E27)),MAX($D$2:D26)+1,0)</f>
        <v>25</v>
      </c>
      <c r="E27" s="116" t="s">
        <v>1822</v>
      </c>
      <c r="F27" s="115">
        <v>2113</v>
      </c>
      <c r="G27" s="114"/>
      <c r="H27" s="113" t="str">
        <f>IFERROR(VLOOKUP(ROWS($H$3:H27),$D$3:$E$204,2,0),"")</f>
        <v>KUTNÁ HORA</v>
      </c>
      <c r="I27" s="107"/>
    </row>
    <row r="28" spans="1:9">
      <c r="A28" s="107"/>
      <c r="B28" s="107"/>
      <c r="C28" s="107"/>
      <c r="D28" s="117">
        <f>IF(ISNUMBER(SEARCH(ZAKL_DATA!$B$14,E28)),MAX($D$2:D27)+1,0)</f>
        <v>26</v>
      </c>
      <c r="E28" s="116" t="s">
        <v>1821</v>
      </c>
      <c r="F28" s="115">
        <v>2114</v>
      </c>
      <c r="G28" s="114"/>
      <c r="H28" s="113" t="str">
        <f>IFERROR(VLOOKUP(ROWS($H$3:H28),$D$3:$E$204,2,0),"")</f>
        <v>MĚLNÍK</v>
      </c>
      <c r="I28" s="107"/>
    </row>
    <row r="29" spans="1:9" ht="38.25">
      <c r="A29" s="107"/>
      <c r="B29" s="107"/>
      <c r="C29" s="107"/>
      <c r="D29" s="117">
        <f>IF(ISNUMBER(SEARCH(ZAKL_DATA!$B$14,E29)),MAX($D$2:D28)+1,0)</f>
        <v>27</v>
      </c>
      <c r="E29" s="116" t="s">
        <v>1820</v>
      </c>
      <c r="F29" s="115">
        <v>2115</v>
      </c>
      <c r="G29" s="114"/>
      <c r="H29" s="113" t="str">
        <f>IFERROR(VLOOKUP(ROWS($H$3:H29),$D$3:$E$204,2,0),"")</f>
        <v>MLADÁ BOLESLAV</v>
      </c>
      <c r="I29" s="107"/>
    </row>
    <row r="30" spans="1:9" ht="51">
      <c r="A30" s="107"/>
      <c r="B30" s="107"/>
      <c r="C30" s="107"/>
      <c r="D30" s="117">
        <f>IF(ISNUMBER(SEARCH(ZAKL_DATA!$B$14,E30)),MAX($D$2:D29)+1,0)</f>
        <v>28</v>
      </c>
      <c r="E30" s="116" t="s">
        <v>1819</v>
      </c>
      <c r="F30" s="115">
        <v>2116</v>
      </c>
      <c r="G30" s="114"/>
      <c r="H30" s="113" t="str">
        <f>IFERROR(VLOOKUP(ROWS($H$3:H30),$D$3:$E$204,2,0),"")</f>
        <v>MNICHOVO HRADIŠTĚ</v>
      </c>
      <c r="I30" s="107"/>
    </row>
    <row r="31" spans="1:9" ht="25.5">
      <c r="A31" s="107"/>
      <c r="B31" s="107"/>
      <c r="C31" s="107"/>
      <c r="D31" s="117">
        <f>IF(ISNUMBER(SEARCH(ZAKL_DATA!$B$14,E31)),MAX($D$2:D30)+1,0)</f>
        <v>29</v>
      </c>
      <c r="E31" s="116" t="s">
        <v>1818</v>
      </c>
      <c r="F31" s="115">
        <v>2117</v>
      </c>
      <c r="G31" s="114"/>
      <c r="H31" s="113" t="str">
        <f>IFERROR(VLOOKUP(ROWS($H$3:H31),$D$3:$E$204,2,0),"")</f>
        <v>NERATOVICE</v>
      </c>
      <c r="I31" s="107"/>
    </row>
    <row r="32" spans="1:9" ht="25.5">
      <c r="A32" s="107"/>
      <c r="B32" s="107"/>
      <c r="C32" s="107"/>
      <c r="D32" s="117">
        <f>IF(ISNUMBER(SEARCH(ZAKL_DATA!$B$14,E32)),MAX($D$2:D31)+1,0)</f>
        <v>30</v>
      </c>
      <c r="E32" s="116" t="s">
        <v>1817</v>
      </c>
      <c r="F32" s="115">
        <v>2118</v>
      </c>
      <c r="G32" s="114"/>
      <c r="H32" s="113" t="str">
        <f>IFERROR(VLOOKUP(ROWS($H$3:H32),$D$3:$E$204,2,0),"")</f>
        <v>NYMBURK</v>
      </c>
      <c r="I32" s="107"/>
    </row>
    <row r="33" spans="1:9" ht="25.5">
      <c r="A33" s="107"/>
      <c r="B33" s="107"/>
      <c r="C33" s="107"/>
      <c r="D33" s="117">
        <f>IF(ISNUMBER(SEARCH(ZAKL_DATA!$B$14,E33)),MAX($D$2:D32)+1,0)</f>
        <v>31</v>
      </c>
      <c r="E33" s="116" t="s">
        <v>1816</v>
      </c>
      <c r="F33" s="115">
        <v>2119</v>
      </c>
      <c r="G33" s="114"/>
      <c r="H33" s="113" t="str">
        <f>IFERROR(VLOOKUP(ROWS($H$3:H33),$D$3:$E$204,2,0),"")</f>
        <v>PODĚBRADY</v>
      </c>
      <c r="I33" s="107"/>
    </row>
    <row r="34" spans="1:9" ht="25.5">
      <c r="A34" s="107"/>
      <c r="B34" s="107"/>
      <c r="C34" s="107"/>
      <c r="D34" s="117">
        <f>IF(ISNUMBER(SEARCH(ZAKL_DATA!$B$14,E34)),MAX($D$2:D33)+1,0)</f>
        <v>32</v>
      </c>
      <c r="E34" s="116" t="s">
        <v>1815</v>
      </c>
      <c r="F34" s="115">
        <v>2120</v>
      </c>
      <c r="G34" s="114"/>
      <c r="H34" s="113" t="str">
        <f>IFERROR(VLOOKUP(ROWS($H$3:H34),$D$3:$E$204,2,0),"")</f>
        <v>PŘÍBRAM</v>
      </c>
      <c r="I34" s="107"/>
    </row>
    <row r="35" spans="1:9" ht="25.5">
      <c r="A35" s="107"/>
      <c r="B35" s="107"/>
      <c r="C35" s="107"/>
      <c r="D35" s="117">
        <f>IF(ISNUMBER(SEARCH(ZAKL_DATA!$B$14,E35)),MAX($D$2:D34)+1,0)</f>
        <v>33</v>
      </c>
      <c r="E35" s="116" t="s">
        <v>1814</v>
      </c>
      <c r="F35" s="115">
        <v>2121</v>
      </c>
      <c r="G35" s="114"/>
      <c r="H35" s="113" t="str">
        <f>IFERROR(VLOOKUP(ROWS($H$3:H35),$D$3:$E$204,2,0),"")</f>
        <v>RAKOVNÍK</v>
      </c>
      <c r="I35" s="107"/>
    </row>
    <row r="36" spans="1:9">
      <c r="A36" s="107"/>
      <c r="B36" s="107"/>
      <c r="C36" s="107"/>
      <c r="D36" s="117">
        <f>IF(ISNUMBER(SEARCH(ZAKL_DATA!$B$14,E36)),MAX($D$2:D35)+1,0)</f>
        <v>34</v>
      </c>
      <c r="E36" s="116" t="s">
        <v>1813</v>
      </c>
      <c r="F36" s="115">
        <v>2122</v>
      </c>
      <c r="G36" s="114"/>
      <c r="H36" s="113" t="str">
        <f>IFERROR(VLOOKUP(ROWS($H$3:H36),$D$3:$E$204,2,0),"")</f>
        <v>ŘÍČANY</v>
      </c>
      <c r="I36" s="107"/>
    </row>
    <row r="37" spans="1:9" ht="25.5">
      <c r="A37" s="107"/>
      <c r="B37" s="107"/>
      <c r="C37" s="107"/>
      <c r="D37" s="117">
        <f>IF(ISNUMBER(SEARCH(ZAKL_DATA!$B$14,E37)),MAX($D$2:D36)+1,0)</f>
        <v>35</v>
      </c>
      <c r="E37" s="116" t="s">
        <v>1812</v>
      </c>
      <c r="F37" s="115">
        <v>2123</v>
      </c>
      <c r="G37" s="114"/>
      <c r="H37" s="113" t="str">
        <f>IFERROR(VLOOKUP(ROWS($H$3:H37),$D$3:$E$204,2,0),"")</f>
        <v>SEDLČANY</v>
      </c>
      <c r="I37" s="107"/>
    </row>
    <row r="38" spans="1:9">
      <c r="A38" s="107"/>
      <c r="B38" s="107"/>
      <c r="C38" s="107"/>
      <c r="D38" s="117">
        <f>IF(ISNUMBER(SEARCH(ZAKL_DATA!$B$14,E38)),MAX($D$2:D37)+1,0)</f>
        <v>36</v>
      </c>
      <c r="E38" s="116" t="s">
        <v>1811</v>
      </c>
      <c r="F38" s="115">
        <v>2124</v>
      </c>
      <c r="G38" s="114"/>
      <c r="H38" s="113" t="str">
        <f>IFERROR(VLOOKUP(ROWS($H$3:H38),$D$3:$E$204,2,0),"")</f>
        <v>SLANÝ</v>
      </c>
      <c r="I38" s="107"/>
    </row>
    <row r="39" spans="1:9">
      <c r="A39" s="107"/>
      <c r="B39" s="107"/>
      <c r="C39" s="107"/>
      <c r="D39" s="117">
        <f>IF(ISNUMBER(SEARCH(ZAKL_DATA!$B$14,E39)),MAX($D$2:D38)+1,0)</f>
        <v>37</v>
      </c>
      <c r="E39" s="116" t="s">
        <v>1810</v>
      </c>
      <c r="F39" s="115">
        <v>2125</v>
      </c>
      <c r="G39" s="114"/>
      <c r="H39" s="113" t="str">
        <f>IFERROR(VLOOKUP(ROWS($H$3:H39),$D$3:$E$204,2,0),"")</f>
        <v>VLAŠIM</v>
      </c>
      <c r="I39" s="107"/>
    </row>
    <row r="40" spans="1:9">
      <c r="A40" s="107"/>
      <c r="B40" s="107"/>
      <c r="C40" s="107"/>
      <c r="D40" s="117">
        <f>IF(ISNUMBER(SEARCH(ZAKL_DATA!$B$14,E40)),MAX($D$2:D39)+1,0)</f>
        <v>38</v>
      </c>
      <c r="E40" s="116" t="s">
        <v>1809</v>
      </c>
      <c r="F40" s="115">
        <v>2126</v>
      </c>
      <c r="G40" s="114"/>
      <c r="H40" s="113" t="str">
        <f>IFERROR(VLOOKUP(ROWS($H$3:H40),$D$3:$E$204,2,0),"")</f>
        <v>VOTICE</v>
      </c>
      <c r="I40" s="107"/>
    </row>
    <row r="41" spans="1:9" ht="38.25">
      <c r="A41" s="107"/>
      <c r="B41" s="107"/>
      <c r="C41" s="107"/>
      <c r="D41" s="117">
        <f>IF(ISNUMBER(SEARCH(ZAKL_DATA!$B$14,E41)),MAX($D$2:D40)+1,0)</f>
        <v>39</v>
      </c>
      <c r="E41" s="116" t="s">
        <v>1808</v>
      </c>
      <c r="F41" s="115">
        <v>2201</v>
      </c>
      <c r="G41" s="114"/>
      <c r="H41" s="113" t="str">
        <f>IFERROR(VLOOKUP(ROWS($H$3:H41),$D$3:$E$204,2,0),"")</f>
        <v>ČESKÉ BUDĚJOVICE</v>
      </c>
      <c r="I41" s="107"/>
    </row>
    <row r="42" spans="1:9">
      <c r="A42" s="107"/>
      <c r="B42" s="107"/>
      <c r="C42" s="107"/>
      <c r="D42" s="117">
        <f>IF(ISNUMBER(SEARCH(ZAKL_DATA!$B$14,E42)),MAX($D$2:D41)+1,0)</f>
        <v>40</v>
      </c>
      <c r="E42" s="116" t="s">
        <v>1807</v>
      </c>
      <c r="F42" s="115">
        <v>2202</v>
      </c>
      <c r="G42" s="114"/>
      <c r="H42" s="113" t="str">
        <f>IFERROR(VLOOKUP(ROWS($H$3:H42),$D$3:$E$204,2,0),"")</f>
        <v>BLATNÁ</v>
      </c>
      <c r="I42" s="107"/>
    </row>
    <row r="43" spans="1:9" ht="38.25">
      <c r="A43" s="107"/>
      <c r="B43" s="107"/>
      <c r="C43" s="107"/>
      <c r="D43" s="117">
        <f>IF(ISNUMBER(SEARCH(ZAKL_DATA!$B$14,E43)),MAX($D$2:D42)+1,0)</f>
        <v>41</v>
      </c>
      <c r="E43" s="116" t="s">
        <v>1806</v>
      </c>
      <c r="F43" s="115">
        <v>2203</v>
      </c>
      <c r="G43" s="114"/>
      <c r="H43" s="113" t="str">
        <f>IFERROR(VLOOKUP(ROWS($H$3:H43),$D$3:$E$204,2,0),"")</f>
        <v>ČESKÝ KRUMLOV</v>
      </c>
      <c r="I43" s="107"/>
    </row>
    <row r="44" spans="1:9">
      <c r="A44" s="107"/>
      <c r="B44" s="107"/>
      <c r="C44" s="107"/>
      <c r="D44" s="117">
        <f>IF(ISNUMBER(SEARCH(ZAKL_DATA!$B$14,E44)),MAX($D$2:D43)+1,0)</f>
        <v>42</v>
      </c>
      <c r="E44" s="116" t="s">
        <v>1805</v>
      </c>
      <c r="F44" s="115">
        <v>2204</v>
      </c>
      <c r="G44" s="114"/>
      <c r="H44" s="113" t="str">
        <f>IFERROR(VLOOKUP(ROWS($H$3:H44),$D$3:$E$204,2,0),"")</f>
        <v>DAČICE</v>
      </c>
      <c r="I44" s="107"/>
    </row>
    <row r="45" spans="1:9" ht="38.25">
      <c r="A45" s="107"/>
      <c r="B45" s="107"/>
      <c r="C45" s="107"/>
      <c r="D45" s="117">
        <f>IF(ISNUMBER(SEARCH(ZAKL_DATA!$B$14,E45)),MAX($D$2:D44)+1,0)</f>
        <v>43</v>
      </c>
      <c r="E45" s="116" t="s">
        <v>1804</v>
      </c>
      <c r="F45" s="115">
        <v>2205</v>
      </c>
      <c r="G45" s="114"/>
      <c r="H45" s="113" t="str">
        <f>IFERROR(VLOOKUP(ROWS($H$3:H45),$D$3:$E$204,2,0),"")</f>
        <v>JINDŘICHŮV HRADEC</v>
      </c>
      <c r="I45" s="107"/>
    </row>
    <row r="46" spans="1:9">
      <c r="A46" s="107"/>
      <c r="B46" s="107"/>
      <c r="C46" s="107"/>
      <c r="D46" s="117">
        <f>IF(ISNUMBER(SEARCH(ZAKL_DATA!$B$14,E46)),MAX($D$2:D45)+1,0)</f>
        <v>44</v>
      </c>
      <c r="E46" s="116" t="s">
        <v>1803</v>
      </c>
      <c r="F46" s="115">
        <v>2206</v>
      </c>
      <c r="G46" s="114"/>
      <c r="H46" s="113" t="str">
        <f>IFERROR(VLOOKUP(ROWS($H$3:H46),$D$3:$E$204,2,0),"")</f>
        <v>KAPLICE</v>
      </c>
      <c r="I46" s="107"/>
    </row>
    <row r="47" spans="1:9" ht="25.5">
      <c r="A47" s="107"/>
      <c r="B47" s="107"/>
      <c r="C47" s="107"/>
      <c r="D47" s="117">
        <f>IF(ISNUMBER(SEARCH(ZAKL_DATA!$B$14,E47)),MAX($D$2:D46)+1,0)</f>
        <v>45</v>
      </c>
      <c r="E47" s="116" t="s">
        <v>1802</v>
      </c>
      <c r="F47" s="115">
        <v>2207</v>
      </c>
      <c r="G47" s="114"/>
      <c r="H47" s="113" t="str">
        <f>IFERROR(VLOOKUP(ROWS($H$3:H47),$D$3:$E$204,2,0),"")</f>
        <v>MILEVSKO</v>
      </c>
      <c r="I47" s="107"/>
    </row>
    <row r="48" spans="1:9">
      <c r="A48" s="107"/>
      <c r="B48" s="107"/>
      <c r="C48" s="107"/>
      <c r="D48" s="117">
        <f>IF(ISNUMBER(SEARCH(ZAKL_DATA!$B$14,E48)),MAX($D$2:D47)+1,0)</f>
        <v>46</v>
      </c>
      <c r="E48" s="116" t="s">
        <v>1801</v>
      </c>
      <c r="F48" s="115">
        <v>2208</v>
      </c>
      <c r="G48" s="114"/>
      <c r="H48" s="113" t="str">
        <f>IFERROR(VLOOKUP(ROWS($H$3:H48),$D$3:$E$204,2,0),"")</f>
        <v>PÍSEK</v>
      </c>
      <c r="I48" s="107"/>
    </row>
    <row r="49" spans="1:9" ht="25.5">
      <c r="A49" s="107"/>
      <c r="B49" s="107"/>
      <c r="C49" s="107"/>
      <c r="D49" s="117">
        <f>IF(ISNUMBER(SEARCH(ZAKL_DATA!$B$14,E49)),MAX($D$2:D48)+1,0)</f>
        <v>47</v>
      </c>
      <c r="E49" s="116" t="s">
        <v>1800</v>
      </c>
      <c r="F49" s="115">
        <v>2209</v>
      </c>
      <c r="G49" s="114"/>
      <c r="H49" s="113" t="str">
        <f>IFERROR(VLOOKUP(ROWS($H$3:H49),$D$3:$E$204,2,0),"")</f>
        <v>PRACHATICE</v>
      </c>
      <c r="I49" s="107"/>
    </row>
    <row r="50" spans="1:9" ht="25.5">
      <c r="A50" s="107"/>
      <c r="B50" s="107"/>
      <c r="C50" s="107"/>
      <c r="D50" s="117">
        <f>IF(ISNUMBER(SEARCH(ZAKL_DATA!$B$14,E50)),MAX($D$2:D49)+1,0)</f>
        <v>48</v>
      </c>
      <c r="E50" s="116" t="s">
        <v>1799</v>
      </c>
      <c r="F50" s="115">
        <v>2210</v>
      </c>
      <c r="G50" s="114"/>
      <c r="H50" s="113" t="str">
        <f>IFERROR(VLOOKUP(ROWS($H$3:H50),$D$3:$E$204,2,0),"")</f>
        <v>SOBĚSLAV</v>
      </c>
      <c r="I50" s="107"/>
    </row>
    <row r="51" spans="1:9" ht="25.5">
      <c r="A51" s="107"/>
      <c r="B51" s="107"/>
      <c r="C51" s="107"/>
      <c r="D51" s="117">
        <f>IF(ISNUMBER(SEARCH(ZAKL_DATA!$B$14,E51)),MAX($D$2:D50)+1,0)</f>
        <v>49</v>
      </c>
      <c r="E51" s="116" t="s">
        <v>1798</v>
      </c>
      <c r="F51" s="115">
        <v>2211</v>
      </c>
      <c r="G51" s="114"/>
      <c r="H51" s="113" t="str">
        <f>IFERROR(VLOOKUP(ROWS($H$3:H51),$D$3:$E$204,2,0),"")</f>
        <v>STRAKONICE</v>
      </c>
      <c r="I51" s="107"/>
    </row>
    <row r="52" spans="1:9">
      <c r="A52" s="107"/>
      <c r="B52" s="107"/>
      <c r="C52" s="107"/>
      <c r="D52" s="117">
        <f>IF(ISNUMBER(SEARCH(ZAKL_DATA!$B$14,E52)),MAX($D$2:D51)+1,0)</f>
        <v>50</v>
      </c>
      <c r="E52" s="116" t="s">
        <v>1797</v>
      </c>
      <c r="F52" s="115">
        <v>2212</v>
      </c>
      <c r="G52" s="114"/>
      <c r="H52" s="113" t="str">
        <f>IFERROR(VLOOKUP(ROWS($H$3:H52),$D$3:$E$204,2,0),"")</f>
        <v>TÁBOR</v>
      </c>
      <c r="I52" s="107"/>
    </row>
    <row r="53" spans="1:9" ht="25.5">
      <c r="A53" s="107"/>
      <c r="B53" s="107"/>
      <c r="C53" s="107"/>
      <c r="D53" s="117">
        <f>IF(ISNUMBER(SEARCH(ZAKL_DATA!$B$14,E53)),MAX($D$2:D52)+1,0)</f>
        <v>51</v>
      </c>
      <c r="E53" s="116" t="s">
        <v>1796</v>
      </c>
      <c r="F53" s="115">
        <v>2213</v>
      </c>
      <c r="G53" s="114"/>
      <c r="H53" s="113" t="str">
        <f>IFERROR(VLOOKUP(ROWS($H$3:H53),$D$3:$E$204,2,0),"")</f>
        <v>TRHOVÉ SVINY</v>
      </c>
      <c r="I53" s="107"/>
    </row>
    <row r="54" spans="1:9">
      <c r="A54" s="107"/>
      <c r="B54" s="107"/>
      <c r="C54" s="107"/>
      <c r="D54" s="117">
        <f>IF(ISNUMBER(SEARCH(ZAKL_DATA!$B$14,E54)),MAX($D$2:D53)+1,0)</f>
        <v>52</v>
      </c>
      <c r="E54" s="116" t="s">
        <v>1795</v>
      </c>
      <c r="F54" s="115">
        <v>2214</v>
      </c>
      <c r="G54" s="114"/>
      <c r="H54" s="113" t="str">
        <f>IFERROR(VLOOKUP(ROWS($H$3:H54),$D$3:$E$204,2,0),"")</f>
        <v>TŘEBOŇ</v>
      </c>
      <c r="I54" s="107"/>
    </row>
    <row r="55" spans="1:9" ht="51">
      <c r="A55" s="107"/>
      <c r="B55" s="107"/>
      <c r="C55" s="107"/>
      <c r="D55" s="117">
        <f>IF(ISNUMBER(SEARCH(ZAKL_DATA!$B$14,E55)),MAX($D$2:D54)+1,0)</f>
        <v>53</v>
      </c>
      <c r="E55" s="116" t="s">
        <v>1794</v>
      </c>
      <c r="F55" s="115">
        <v>2215</v>
      </c>
      <c r="G55" s="114"/>
      <c r="H55" s="113" t="str">
        <f>IFERROR(VLOOKUP(ROWS($H$3:H55),$D$3:$E$204,2,0),"")</f>
        <v>TÝN NAD VLTAVOU</v>
      </c>
      <c r="I55" s="107"/>
    </row>
    <row r="56" spans="1:9" ht="25.5">
      <c r="A56" s="107"/>
      <c r="B56" s="107"/>
      <c r="C56" s="107"/>
      <c r="D56" s="117">
        <f>IF(ISNUMBER(SEARCH(ZAKL_DATA!$B$14,E56)),MAX($D$2:D55)+1,0)</f>
        <v>54</v>
      </c>
      <c r="E56" s="116" t="s">
        <v>1793</v>
      </c>
      <c r="F56" s="115">
        <v>2216</v>
      </c>
      <c r="G56" s="114"/>
      <c r="H56" s="113" t="str">
        <f>IFERROR(VLOOKUP(ROWS($H$3:H56),$D$3:$E$204,2,0),"")</f>
        <v>VIMPERK</v>
      </c>
      <c r="I56" s="107"/>
    </row>
    <row r="57" spans="1:9" ht="25.5">
      <c r="A57" s="107"/>
      <c r="B57" s="107"/>
      <c r="C57" s="107"/>
      <c r="D57" s="117">
        <f>IF(ISNUMBER(SEARCH(ZAKL_DATA!$B$14,E57)),MAX($D$2:D56)+1,0)</f>
        <v>55</v>
      </c>
      <c r="E57" s="116" t="s">
        <v>1792</v>
      </c>
      <c r="F57" s="115">
        <v>2217</v>
      </c>
      <c r="G57" s="114"/>
      <c r="H57" s="113" t="str">
        <f>IFERROR(VLOOKUP(ROWS($H$3:H57),$D$3:$E$204,2,0),"")</f>
        <v>VODŇANY</v>
      </c>
      <c r="I57" s="107"/>
    </row>
    <row r="58" spans="1:9">
      <c r="A58" s="107"/>
      <c r="B58" s="107"/>
      <c r="C58" s="107"/>
      <c r="D58" s="117">
        <f>IF(ISNUMBER(SEARCH(ZAKL_DATA!$B$14,E58)),MAX($D$2:D57)+1,0)</f>
        <v>56</v>
      </c>
      <c r="E58" s="116" t="s">
        <v>1791</v>
      </c>
      <c r="F58" s="115">
        <v>2301</v>
      </c>
      <c r="G58" s="114"/>
      <c r="H58" s="113" t="str">
        <f>IFERROR(VLOOKUP(ROWS($H$3:H58),$D$3:$E$204,2,0),"")</f>
        <v>PLZEŇ</v>
      </c>
      <c r="I58" s="107"/>
    </row>
    <row r="59" spans="1:9" ht="25.5">
      <c r="A59" s="107"/>
      <c r="B59" s="107"/>
      <c r="C59" s="107"/>
      <c r="D59" s="117">
        <f>IF(ISNUMBER(SEARCH(ZAKL_DATA!$B$14,E59)),MAX($D$2:D58)+1,0)</f>
        <v>57</v>
      </c>
      <c r="E59" s="116" t="s">
        <v>1790</v>
      </c>
      <c r="F59" s="115">
        <v>2302</v>
      </c>
      <c r="G59" s="114"/>
      <c r="H59" s="113" t="str">
        <f>IFERROR(VLOOKUP(ROWS($H$3:H59),$D$3:$E$204,2,0),"")</f>
        <v>PLZEŇ-SEVER</v>
      </c>
      <c r="I59" s="107"/>
    </row>
    <row r="60" spans="1:9" ht="25.5">
      <c r="A60" s="107"/>
      <c r="B60" s="107"/>
      <c r="C60" s="107"/>
      <c r="D60" s="117">
        <f>IF(ISNUMBER(SEARCH(ZAKL_DATA!$B$14,E60)),MAX($D$2:D59)+1,0)</f>
        <v>58</v>
      </c>
      <c r="E60" s="116" t="s">
        <v>1789</v>
      </c>
      <c r="F60" s="115">
        <v>2303</v>
      </c>
      <c r="G60" s="114"/>
      <c r="H60" s="113" t="str">
        <f>IFERROR(VLOOKUP(ROWS($H$3:H60),$D$3:$E$204,2,0),"")</f>
        <v>PLZEŇ-JIH</v>
      </c>
      <c r="I60" s="107"/>
    </row>
    <row r="61" spans="1:9" ht="25.5">
      <c r="A61" s="107"/>
      <c r="B61" s="107"/>
      <c r="C61" s="107"/>
      <c r="D61" s="117">
        <f>IF(ISNUMBER(SEARCH(ZAKL_DATA!$B$14,E61)),MAX($D$2:D60)+1,0)</f>
        <v>59</v>
      </c>
      <c r="E61" s="116" t="s">
        <v>1788</v>
      </c>
      <c r="F61" s="115">
        <v>2304</v>
      </c>
      <c r="G61" s="114"/>
      <c r="H61" s="113" t="str">
        <f>IFERROR(VLOOKUP(ROWS($H$3:H61),$D$3:$E$204,2,0),"")</f>
        <v>BLOVICE</v>
      </c>
      <c r="I61" s="107"/>
    </row>
    <row r="62" spans="1:9" ht="25.5">
      <c r="A62" s="107"/>
      <c r="B62" s="107"/>
      <c r="C62" s="107"/>
      <c r="D62" s="117">
        <f>IF(ISNUMBER(SEARCH(ZAKL_DATA!$B$14,E62)),MAX($D$2:D61)+1,0)</f>
        <v>60</v>
      </c>
      <c r="E62" s="116" t="s">
        <v>1787</v>
      </c>
      <c r="F62" s="115">
        <v>2305</v>
      </c>
      <c r="G62" s="114"/>
      <c r="H62" s="113" t="str">
        <f>IFERROR(VLOOKUP(ROWS($H$3:H62),$D$3:$E$204,2,0),"")</f>
        <v>DOMAŽLICE</v>
      </c>
      <c r="I62" s="107"/>
    </row>
    <row r="63" spans="1:9" ht="25.5">
      <c r="A63" s="107"/>
      <c r="B63" s="107"/>
      <c r="C63" s="107"/>
      <c r="D63" s="117">
        <f>IF(ISNUMBER(SEARCH(ZAKL_DATA!$B$14,E63)),MAX($D$2:D62)+1,0)</f>
        <v>61</v>
      </c>
      <c r="E63" s="116" t="s">
        <v>1786</v>
      </c>
      <c r="F63" s="115">
        <v>2306</v>
      </c>
      <c r="G63" s="114"/>
      <c r="H63" s="113" t="str">
        <f>IFERROR(VLOOKUP(ROWS($H$3:H63),$D$3:$E$204,2,0),"")</f>
        <v>HORAŽĎOVICE</v>
      </c>
      <c r="I63" s="107"/>
    </row>
    <row r="64" spans="1:9" ht="38.25">
      <c r="A64" s="107"/>
      <c r="B64" s="107"/>
      <c r="C64" s="107"/>
      <c r="D64" s="117">
        <f>IF(ISNUMBER(SEARCH(ZAKL_DATA!$B$14,E64)),MAX($D$2:D63)+1,0)</f>
        <v>62</v>
      </c>
      <c r="E64" s="116" t="s">
        <v>1785</v>
      </c>
      <c r="F64" s="115">
        <v>2307</v>
      </c>
      <c r="G64" s="114"/>
      <c r="H64" s="113" t="str">
        <f>IFERROR(VLOOKUP(ROWS($H$3:H64),$D$3:$E$204,2,0),"")</f>
        <v>HORŠOVSKÝ TÝN</v>
      </c>
      <c r="I64" s="107"/>
    </row>
    <row r="65" spans="1:9" ht="25.5">
      <c r="A65" s="107"/>
      <c r="B65" s="107"/>
      <c r="C65" s="107"/>
      <c r="D65" s="117">
        <f>IF(ISNUMBER(SEARCH(ZAKL_DATA!$B$14,E65)),MAX($D$2:D64)+1,0)</f>
        <v>63</v>
      </c>
      <c r="E65" s="116" t="s">
        <v>1784</v>
      </c>
      <c r="F65" s="115">
        <v>2308</v>
      </c>
      <c r="G65" s="114"/>
      <c r="H65" s="113" t="str">
        <f>IFERROR(VLOOKUP(ROWS($H$3:H65),$D$3:$E$204,2,0),"")</f>
        <v>KLATOVY</v>
      </c>
      <c r="I65" s="107"/>
    </row>
    <row r="66" spans="1:9" ht="25.5">
      <c r="A66" s="107"/>
      <c r="B66" s="107"/>
      <c r="C66" s="107"/>
      <c r="D66" s="117">
        <f>IF(ISNUMBER(SEARCH(ZAKL_DATA!$B$14,E66)),MAX($D$2:D65)+1,0)</f>
        <v>64</v>
      </c>
      <c r="E66" s="116" t="s">
        <v>1783</v>
      </c>
      <c r="F66" s="115">
        <v>2309</v>
      </c>
      <c r="G66" s="114"/>
      <c r="H66" s="113" t="str">
        <f>IFERROR(VLOOKUP(ROWS($H$3:H66),$D$3:$E$204,2,0),"")</f>
        <v>KRALOVICE</v>
      </c>
      <c r="I66" s="107"/>
    </row>
    <row r="67" spans="1:9" ht="25.5">
      <c r="A67" s="107"/>
      <c r="B67" s="107"/>
      <c r="C67" s="107"/>
      <c r="D67" s="117">
        <f>IF(ISNUMBER(SEARCH(ZAKL_DATA!$B$14,E67)),MAX($D$2:D66)+1,0)</f>
        <v>65</v>
      </c>
      <c r="E67" s="116" t="s">
        <v>1782</v>
      </c>
      <c r="F67" s="115">
        <v>2310</v>
      </c>
      <c r="G67" s="114"/>
      <c r="H67" s="113" t="str">
        <f>IFERROR(VLOOKUP(ROWS($H$3:H67),$D$3:$E$204,2,0),"")</f>
        <v>NEPOMUK</v>
      </c>
      <c r="I67" s="107"/>
    </row>
    <row r="68" spans="1:9" ht="25.5">
      <c r="A68" s="107"/>
      <c r="B68" s="107"/>
      <c r="C68" s="107"/>
      <c r="D68" s="117">
        <f>IF(ISNUMBER(SEARCH(ZAKL_DATA!$B$14,E68)),MAX($D$2:D67)+1,0)</f>
        <v>66</v>
      </c>
      <c r="E68" s="116" t="s">
        <v>1781</v>
      </c>
      <c r="F68" s="115">
        <v>2311</v>
      </c>
      <c r="G68" s="114"/>
      <c r="H68" s="113" t="str">
        <f>IFERROR(VLOOKUP(ROWS($H$3:H68),$D$3:$E$204,2,0),"")</f>
        <v>PŘEŠTICE</v>
      </c>
      <c r="I68" s="107"/>
    </row>
    <row r="69" spans="1:9" ht="25.5">
      <c r="A69" s="107"/>
      <c r="B69" s="107"/>
      <c r="C69" s="107"/>
      <c r="D69" s="117">
        <f>IF(ISNUMBER(SEARCH(ZAKL_DATA!$B$14,E69)),MAX($D$2:D68)+1,0)</f>
        <v>67</v>
      </c>
      <c r="E69" s="116" t="s">
        <v>1780</v>
      </c>
      <c r="F69" s="115">
        <v>2312</v>
      </c>
      <c r="G69" s="114"/>
      <c r="H69" s="113" t="str">
        <f>IFERROR(VLOOKUP(ROWS($H$3:H69),$D$3:$E$204,2,0),"")</f>
        <v>ROKYCANY</v>
      </c>
      <c r="I69" s="107"/>
    </row>
    <row r="70" spans="1:9">
      <c r="A70" s="107"/>
      <c r="B70" s="107"/>
      <c r="C70" s="107"/>
      <c r="D70" s="117">
        <f>IF(ISNUMBER(SEARCH(ZAKL_DATA!$B$14,E70)),MAX($D$2:D69)+1,0)</f>
        <v>68</v>
      </c>
      <c r="E70" s="116" t="s">
        <v>1779</v>
      </c>
      <c r="F70" s="115">
        <v>2313</v>
      </c>
      <c r="G70" s="114"/>
      <c r="H70" s="113" t="str">
        <f>IFERROR(VLOOKUP(ROWS($H$3:H70),$D$3:$E$204,2,0),"")</f>
        <v>TACHOV</v>
      </c>
      <c r="I70" s="107"/>
    </row>
    <row r="71" spans="1:9" ht="25.5">
      <c r="A71" s="107"/>
      <c r="B71" s="107"/>
      <c r="C71" s="107"/>
      <c r="D71" s="117">
        <f>IF(ISNUMBER(SEARCH(ZAKL_DATA!$B$14,E71)),MAX($D$2:D70)+1,0)</f>
        <v>69</v>
      </c>
      <c r="E71" s="116" t="s">
        <v>1778</v>
      </c>
      <c r="F71" s="115">
        <v>2314</v>
      </c>
      <c r="G71" s="114"/>
      <c r="H71" s="113" t="str">
        <f>IFERROR(VLOOKUP(ROWS($H$3:H71),$D$3:$E$204,2,0),"")</f>
        <v>STŘÍBRO</v>
      </c>
      <c r="I71" s="107"/>
    </row>
    <row r="72" spans="1:9">
      <c r="A72" s="107"/>
      <c r="B72" s="107"/>
      <c r="C72" s="107"/>
      <c r="D72" s="117">
        <f>IF(ISNUMBER(SEARCH(ZAKL_DATA!$B$14,E72)),MAX($D$2:D71)+1,0)</f>
        <v>70</v>
      </c>
      <c r="E72" s="116" t="s">
        <v>1777</v>
      </c>
      <c r="F72" s="115">
        <v>2315</v>
      </c>
      <c r="G72" s="114"/>
      <c r="H72" s="113" t="str">
        <f>IFERROR(VLOOKUP(ROWS($H$3:H72),$D$3:$E$204,2,0),"")</f>
        <v>SUŠICE</v>
      </c>
      <c r="I72" s="107"/>
    </row>
    <row r="73" spans="1:9" ht="25.5">
      <c r="A73" s="107"/>
      <c r="B73" s="107"/>
      <c r="C73" s="107"/>
      <c r="D73" s="117">
        <f>IF(ISNUMBER(SEARCH(ZAKL_DATA!$B$14,E73)),MAX($D$2:D72)+1,0)</f>
        <v>71</v>
      </c>
      <c r="E73" s="116" t="s">
        <v>1776</v>
      </c>
      <c r="F73" s="115">
        <v>2401</v>
      </c>
      <c r="G73" s="114"/>
      <c r="H73" s="113" t="str">
        <f>IFERROR(VLOOKUP(ROWS($H$3:H73),$D$3:$E$204,2,0),"")</f>
        <v>KARLOVY VARY</v>
      </c>
      <c r="I73" s="107"/>
    </row>
    <row r="74" spans="1:9">
      <c r="A74" s="107"/>
      <c r="B74" s="107"/>
      <c r="C74" s="107"/>
      <c r="D74" s="117">
        <f>IF(ISNUMBER(SEARCH(ZAKL_DATA!$B$14,E74)),MAX($D$2:D73)+1,0)</f>
        <v>72</v>
      </c>
      <c r="E74" s="116" t="s">
        <v>1775</v>
      </c>
      <c r="F74" s="115">
        <v>2402</v>
      </c>
      <c r="G74" s="114"/>
      <c r="H74" s="113" t="str">
        <f>IFERROR(VLOOKUP(ROWS($H$3:H74),$D$3:$E$204,2,0),"")</f>
        <v>AŠ</v>
      </c>
      <c r="I74" s="107"/>
    </row>
    <row r="75" spans="1:9">
      <c r="A75" s="107"/>
      <c r="B75" s="107"/>
      <c r="C75" s="107"/>
      <c r="D75" s="117">
        <f>IF(ISNUMBER(SEARCH(ZAKL_DATA!$B$14,E75)),MAX($D$2:D74)+1,0)</f>
        <v>73</v>
      </c>
      <c r="E75" s="116" t="s">
        <v>1774</v>
      </c>
      <c r="F75" s="115">
        <v>2403</v>
      </c>
      <c r="G75" s="114"/>
      <c r="H75" s="113" t="str">
        <f>IFERROR(VLOOKUP(ROWS($H$3:H75),$D$3:$E$204,2,0),"")</f>
        <v>CHEB</v>
      </c>
      <c r="I75" s="107"/>
    </row>
    <row r="76" spans="1:9" ht="25.5">
      <c r="A76" s="107"/>
      <c r="B76" s="107"/>
      <c r="C76" s="107"/>
      <c r="D76" s="117">
        <f>IF(ISNUMBER(SEARCH(ZAKL_DATA!$B$14,E76)),MAX($D$2:D75)+1,0)</f>
        <v>74</v>
      </c>
      <c r="E76" s="116" t="s">
        <v>1773</v>
      </c>
      <c r="F76" s="115">
        <v>2404</v>
      </c>
      <c r="G76" s="114"/>
      <c r="H76" s="113" t="str">
        <f>IFERROR(VLOOKUP(ROWS($H$3:H76),$D$3:$E$204,2,0),"")</f>
        <v>KRASLICE</v>
      </c>
      <c r="I76" s="107"/>
    </row>
    <row r="77" spans="1:9" ht="38.25">
      <c r="A77" s="107"/>
      <c r="B77" s="107"/>
      <c r="C77" s="107"/>
      <c r="D77" s="117">
        <f>IF(ISNUMBER(SEARCH(ZAKL_DATA!$B$14,E77)),MAX($D$2:D76)+1,0)</f>
        <v>75</v>
      </c>
      <c r="E77" s="116" t="s">
        <v>1772</v>
      </c>
      <c r="F77" s="115">
        <v>2405</v>
      </c>
      <c r="G77" s="114"/>
      <c r="H77" s="113" t="str">
        <f>IFERROR(VLOOKUP(ROWS($H$3:H77),$D$3:$E$204,2,0),"")</f>
        <v>MARIÁNSKÉ LÁZNĚ</v>
      </c>
      <c r="I77" s="107"/>
    </row>
    <row r="78" spans="1:9" ht="38.25">
      <c r="A78" s="107"/>
      <c r="B78" s="107"/>
      <c r="C78" s="107"/>
      <c r="D78" s="117">
        <f>IF(ISNUMBER(SEARCH(ZAKL_DATA!$B$14,E78)),MAX($D$2:D77)+1,0)</f>
        <v>76</v>
      </c>
      <c r="E78" s="116" t="s">
        <v>1771</v>
      </c>
      <c r="F78" s="115">
        <v>2406</v>
      </c>
      <c r="G78" s="114"/>
      <c r="H78" s="113" t="str">
        <f>IFERROR(VLOOKUP(ROWS($H$3:H78),$D$3:$E$204,2,0),"")</f>
        <v>OSTROV NAD OHŘÍ</v>
      </c>
      <c r="I78" s="107"/>
    </row>
    <row r="79" spans="1:9" ht="25.5">
      <c r="A79" s="107"/>
      <c r="B79" s="107"/>
      <c r="C79" s="107"/>
      <c r="D79" s="117">
        <f>IF(ISNUMBER(SEARCH(ZAKL_DATA!$B$14,E79)),MAX($D$2:D78)+1,0)</f>
        <v>77</v>
      </c>
      <c r="E79" s="116" t="s">
        <v>1770</v>
      </c>
      <c r="F79" s="115">
        <v>2407</v>
      </c>
      <c r="G79" s="114"/>
      <c r="H79" s="113" t="str">
        <f>IFERROR(VLOOKUP(ROWS($H$3:H79),$D$3:$E$204,2,0),"")</f>
        <v>SOKOLOV</v>
      </c>
      <c r="I79" s="107"/>
    </row>
    <row r="80" spans="1:9" ht="38.25">
      <c r="A80" s="107"/>
      <c r="B80" s="107"/>
      <c r="C80" s="107"/>
      <c r="D80" s="117">
        <f>IF(ISNUMBER(SEARCH(ZAKL_DATA!$B$14,E80)),MAX($D$2:D79)+1,0)</f>
        <v>78</v>
      </c>
      <c r="E80" s="116" t="s">
        <v>1769</v>
      </c>
      <c r="F80" s="115">
        <v>2501</v>
      </c>
      <c r="G80" s="114"/>
      <c r="H80" s="113" t="str">
        <f>IFERROR(VLOOKUP(ROWS($H$3:H80),$D$3:$E$204,2,0),"")</f>
        <v>ÚSTÍ NAD LABEM</v>
      </c>
      <c r="I80" s="107"/>
    </row>
    <row r="81" spans="1:9">
      <c r="A81" s="107"/>
      <c r="B81" s="107"/>
      <c r="C81" s="107"/>
      <c r="D81" s="117">
        <f>IF(ISNUMBER(SEARCH(ZAKL_DATA!$B$14,E81)),MAX($D$2:D80)+1,0)</f>
        <v>79</v>
      </c>
      <c r="E81" s="116" t="s">
        <v>1768</v>
      </c>
      <c r="F81" s="115">
        <v>2502</v>
      </c>
      <c r="G81" s="114"/>
      <c r="H81" s="113" t="str">
        <f>IFERROR(VLOOKUP(ROWS($H$3:H81),$D$3:$E$204,2,0),"")</f>
        <v>BÍLINA</v>
      </c>
      <c r="I81" s="107"/>
    </row>
    <row r="82" spans="1:9">
      <c r="A82" s="107"/>
      <c r="B82" s="107"/>
      <c r="C82" s="107"/>
      <c r="D82" s="117">
        <f>IF(ISNUMBER(SEARCH(ZAKL_DATA!$B$14,E82)),MAX($D$2:D81)+1,0)</f>
        <v>80</v>
      </c>
      <c r="E82" s="116" t="s">
        <v>1767</v>
      </c>
      <c r="F82" s="115">
        <v>2503</v>
      </c>
      <c r="G82" s="114"/>
      <c r="H82" s="113" t="str">
        <f>IFERROR(VLOOKUP(ROWS($H$3:H82),$D$3:$E$204,2,0),"")</f>
        <v>DĚČÍN</v>
      </c>
      <c r="I82" s="107"/>
    </row>
    <row r="83" spans="1:9" ht="25.5">
      <c r="A83" s="107"/>
      <c r="B83" s="107"/>
      <c r="C83" s="107"/>
      <c r="D83" s="117">
        <f>IF(ISNUMBER(SEARCH(ZAKL_DATA!$B$14,E83)),MAX($D$2:D82)+1,0)</f>
        <v>81</v>
      </c>
      <c r="E83" s="116" t="s">
        <v>1766</v>
      </c>
      <c r="F83" s="115">
        <v>2504</v>
      </c>
      <c r="G83" s="114"/>
      <c r="H83" s="113" t="str">
        <f>IFERROR(VLOOKUP(ROWS($H$3:H83),$D$3:$E$204,2,0),"")</f>
        <v>CHOMUTOV</v>
      </c>
      <c r="I83" s="107"/>
    </row>
    <row r="84" spans="1:9">
      <c r="A84" s="107"/>
      <c r="B84" s="107"/>
      <c r="C84" s="107"/>
      <c r="D84" s="117">
        <f>IF(ISNUMBER(SEARCH(ZAKL_DATA!$B$14,E84)),MAX($D$2:D83)+1,0)</f>
        <v>82</v>
      </c>
      <c r="E84" s="116" t="s">
        <v>1765</v>
      </c>
      <c r="F84" s="115">
        <v>2505</v>
      </c>
      <c r="G84" s="114"/>
      <c r="H84" s="113" t="str">
        <f>IFERROR(VLOOKUP(ROWS($H$3:H84),$D$3:$E$204,2,0),"")</f>
        <v>KADAŇ</v>
      </c>
      <c r="I84" s="107"/>
    </row>
    <row r="85" spans="1:9" ht="25.5">
      <c r="A85" s="107"/>
      <c r="B85" s="107"/>
      <c r="C85" s="107"/>
      <c r="D85" s="117">
        <f>IF(ISNUMBER(SEARCH(ZAKL_DATA!$B$14,E85)),MAX($D$2:D84)+1,0)</f>
        <v>83</v>
      </c>
      <c r="E85" s="116" t="s">
        <v>1764</v>
      </c>
      <c r="F85" s="115">
        <v>2506</v>
      </c>
      <c r="G85" s="114"/>
      <c r="H85" s="113" t="str">
        <f>IFERROR(VLOOKUP(ROWS($H$3:H85),$D$3:$E$204,2,0),"")</f>
        <v>LIBOCHOVICE</v>
      </c>
      <c r="I85" s="107"/>
    </row>
    <row r="86" spans="1:9" ht="25.5">
      <c r="A86" s="107"/>
      <c r="B86" s="107"/>
      <c r="C86" s="107"/>
      <c r="D86" s="117">
        <f>IF(ISNUMBER(SEARCH(ZAKL_DATA!$B$14,E86)),MAX($D$2:D85)+1,0)</f>
        <v>84</v>
      </c>
      <c r="E86" s="116" t="s">
        <v>1763</v>
      </c>
      <c r="F86" s="115">
        <v>2507</v>
      </c>
      <c r="G86" s="114"/>
      <c r="H86" s="113" t="str">
        <f>IFERROR(VLOOKUP(ROWS($H$3:H86),$D$3:$E$204,2,0),"")</f>
        <v>LITOMĚŘICE</v>
      </c>
      <c r="I86" s="107"/>
    </row>
    <row r="87" spans="1:9" ht="25.5">
      <c r="A87" s="107"/>
      <c r="B87" s="107"/>
      <c r="C87" s="107"/>
      <c r="D87" s="117">
        <f>IF(ISNUMBER(SEARCH(ZAKL_DATA!$B$14,E87)),MAX($D$2:D86)+1,0)</f>
        <v>85</v>
      </c>
      <c r="E87" s="116" t="s">
        <v>1762</v>
      </c>
      <c r="F87" s="115">
        <v>2508</v>
      </c>
      <c r="G87" s="114"/>
      <c r="H87" s="113" t="str">
        <f>IFERROR(VLOOKUP(ROWS($H$3:H87),$D$3:$E$204,2,0),"")</f>
        <v>LITVÍNOV</v>
      </c>
      <c r="I87" s="107"/>
    </row>
    <row r="88" spans="1:9">
      <c r="A88" s="107"/>
      <c r="B88" s="107"/>
      <c r="C88" s="107"/>
      <c r="D88" s="117">
        <f>IF(ISNUMBER(SEARCH(ZAKL_DATA!$B$14,E88)),MAX($D$2:D87)+1,0)</f>
        <v>86</v>
      </c>
      <c r="E88" s="116" t="s">
        <v>1761</v>
      </c>
      <c r="F88" s="115">
        <v>2509</v>
      </c>
      <c r="G88" s="114"/>
      <c r="H88" s="113" t="str">
        <f>IFERROR(VLOOKUP(ROWS($H$3:H88),$D$3:$E$204,2,0),"")</f>
        <v>LOUNY</v>
      </c>
      <c r="I88" s="107"/>
    </row>
    <row r="89" spans="1:9">
      <c r="A89" s="107"/>
      <c r="B89" s="107"/>
      <c r="C89" s="107"/>
      <c r="D89" s="117">
        <f>IF(ISNUMBER(SEARCH(ZAKL_DATA!$B$14,E89)),MAX($D$2:D88)+1,0)</f>
        <v>87</v>
      </c>
      <c r="E89" s="116" t="s">
        <v>1760</v>
      </c>
      <c r="F89" s="115">
        <v>2510</v>
      </c>
      <c r="G89" s="114"/>
      <c r="H89" s="113" t="str">
        <f>IFERROR(VLOOKUP(ROWS($H$3:H89),$D$3:$E$204,2,0),"")</f>
        <v>MOST</v>
      </c>
      <c r="I89" s="107"/>
    </row>
    <row r="90" spans="1:9" ht="25.5">
      <c r="A90" s="107"/>
      <c r="B90" s="107"/>
      <c r="C90" s="107"/>
      <c r="D90" s="117">
        <f>IF(ISNUMBER(SEARCH(ZAKL_DATA!$B$14,E90)),MAX($D$2:D89)+1,0)</f>
        <v>88</v>
      </c>
      <c r="E90" s="116" t="s">
        <v>1759</v>
      </c>
      <c r="F90" s="115">
        <v>2511</v>
      </c>
      <c r="G90" s="114"/>
      <c r="H90" s="113" t="str">
        <f>IFERROR(VLOOKUP(ROWS($H$3:H90),$D$3:$E$204,2,0),"")</f>
        <v>PODBOŘANY</v>
      </c>
      <c r="I90" s="107"/>
    </row>
    <row r="91" spans="1:9" ht="38.25">
      <c r="A91" s="107"/>
      <c r="B91" s="107"/>
      <c r="C91" s="107"/>
      <c r="D91" s="117">
        <f>IF(ISNUMBER(SEARCH(ZAKL_DATA!$B$14,E91)),MAX($D$2:D90)+1,0)</f>
        <v>89</v>
      </c>
      <c r="E91" s="116" t="s">
        <v>1758</v>
      </c>
      <c r="F91" s="115">
        <v>2512</v>
      </c>
      <c r="G91" s="114"/>
      <c r="H91" s="113" t="str">
        <f>IFERROR(VLOOKUP(ROWS($H$3:H91),$D$3:$E$204,2,0),"")</f>
        <v>ROUDNICE NAD LABEM</v>
      </c>
      <c r="I91" s="107"/>
    </row>
    <row r="92" spans="1:9" ht="25.5">
      <c r="A92" s="107"/>
      <c r="B92" s="107"/>
      <c r="C92" s="107"/>
      <c r="D92" s="117">
        <f>IF(ISNUMBER(SEARCH(ZAKL_DATA!$B$14,E92)),MAX($D$2:D91)+1,0)</f>
        <v>90</v>
      </c>
      <c r="E92" s="116" t="s">
        <v>1757</v>
      </c>
      <c r="F92" s="115">
        <v>2513</v>
      </c>
      <c r="G92" s="114"/>
      <c r="H92" s="113" t="str">
        <f>IFERROR(VLOOKUP(ROWS($H$3:H92),$D$3:$E$204,2,0),"")</f>
        <v>RUMBURK</v>
      </c>
      <c r="I92" s="107"/>
    </row>
    <row r="93" spans="1:9">
      <c r="A93" s="107"/>
      <c r="B93" s="107"/>
      <c r="C93" s="107"/>
      <c r="D93" s="117">
        <f>IF(ISNUMBER(SEARCH(ZAKL_DATA!$B$14,E93)),MAX($D$2:D92)+1,0)</f>
        <v>91</v>
      </c>
      <c r="E93" s="116" t="s">
        <v>1756</v>
      </c>
      <c r="F93" s="115">
        <v>2514</v>
      </c>
      <c r="G93" s="114"/>
      <c r="H93" s="113" t="str">
        <f>IFERROR(VLOOKUP(ROWS($H$3:H93),$D$3:$E$204,2,0),"")</f>
        <v>TEPLICE</v>
      </c>
      <c r="I93" s="107"/>
    </row>
    <row r="94" spans="1:9">
      <c r="A94" s="107"/>
      <c r="B94" s="107"/>
      <c r="C94" s="107"/>
      <c r="D94" s="117">
        <f>IF(ISNUMBER(SEARCH(ZAKL_DATA!$B$14,E94)),MAX($D$2:D93)+1,0)</f>
        <v>92</v>
      </c>
      <c r="E94" s="116" t="s">
        <v>1755</v>
      </c>
      <c r="F94" s="115">
        <v>2515</v>
      </c>
      <c r="G94" s="114"/>
      <c r="H94" s="113" t="str">
        <f>IFERROR(VLOOKUP(ROWS($H$3:H94),$D$3:$E$204,2,0),"")</f>
        <v>ŽATEC</v>
      </c>
      <c r="I94" s="107"/>
    </row>
    <row r="95" spans="1:9">
      <c r="A95" s="107"/>
      <c r="B95" s="107"/>
      <c r="C95" s="107"/>
      <c r="D95" s="117">
        <f>IF(ISNUMBER(SEARCH(ZAKL_DATA!$B$14,E95)),MAX($D$2:D94)+1,0)</f>
        <v>93</v>
      </c>
      <c r="E95" s="116" t="s">
        <v>1754</v>
      </c>
      <c r="F95" s="115">
        <v>2601</v>
      </c>
      <c r="G95" s="114"/>
      <c r="H95" s="113" t="str">
        <f>IFERROR(VLOOKUP(ROWS($H$3:H95),$D$3:$E$204,2,0),"")</f>
        <v>LIBEREC</v>
      </c>
      <c r="I95" s="107"/>
    </row>
    <row r="96" spans="1:9" ht="25.5">
      <c r="A96" s="107"/>
      <c r="B96" s="107"/>
      <c r="C96" s="107"/>
      <c r="D96" s="117">
        <f>IF(ISNUMBER(SEARCH(ZAKL_DATA!$B$14,E96)),MAX($D$2:D95)+1,0)</f>
        <v>94</v>
      </c>
      <c r="E96" s="116" t="s">
        <v>1753</v>
      </c>
      <c r="F96" s="115">
        <v>2602</v>
      </c>
      <c r="G96" s="114"/>
      <c r="H96" s="113" t="str">
        <f>IFERROR(VLOOKUP(ROWS($H$3:H96),$D$3:$E$204,2,0),"")</f>
        <v>ČESKÁ LÍPA</v>
      </c>
      <c r="I96" s="107"/>
    </row>
    <row r="97" spans="1:9" ht="25.5">
      <c r="A97" s="107"/>
      <c r="B97" s="107"/>
      <c r="C97" s="107"/>
      <c r="D97" s="117">
        <f>IF(ISNUMBER(SEARCH(ZAKL_DATA!$B$14,E97)),MAX($D$2:D96)+1,0)</f>
        <v>95</v>
      </c>
      <c r="E97" s="116" t="s">
        <v>1752</v>
      </c>
      <c r="F97" s="115">
        <v>2603</v>
      </c>
      <c r="G97" s="114"/>
      <c r="H97" s="113" t="str">
        <f>IFERROR(VLOOKUP(ROWS($H$3:H97),$D$3:$E$204,2,0),"")</f>
        <v>FRÝDLANT</v>
      </c>
      <c r="I97" s="107"/>
    </row>
    <row r="98" spans="1:9" ht="38.25">
      <c r="A98" s="107"/>
      <c r="B98" s="107"/>
      <c r="C98" s="107"/>
      <c r="D98" s="117">
        <f>IF(ISNUMBER(SEARCH(ZAKL_DATA!$B$14,E98)),MAX($D$2:D97)+1,0)</f>
        <v>96</v>
      </c>
      <c r="E98" s="116" t="s">
        <v>1751</v>
      </c>
      <c r="F98" s="115">
        <v>2604</v>
      </c>
      <c r="G98" s="114"/>
      <c r="H98" s="113" t="str">
        <f>IFERROR(VLOOKUP(ROWS($H$3:H98),$D$3:$E$204,2,0),"")</f>
        <v>JABLONEC NAD NISOU</v>
      </c>
      <c r="I98" s="107"/>
    </row>
    <row r="99" spans="1:9" ht="25.5">
      <c r="A99" s="107"/>
      <c r="B99" s="107"/>
      <c r="C99" s="107"/>
      <c r="D99" s="117">
        <f>IF(ISNUMBER(SEARCH(ZAKL_DATA!$B$14,E99)),MAX($D$2:D98)+1,0)</f>
        <v>97</v>
      </c>
      <c r="E99" s="116" t="s">
        <v>1750</v>
      </c>
      <c r="F99" s="115">
        <v>2605</v>
      </c>
      <c r="G99" s="114"/>
      <c r="H99" s="113" t="str">
        <f>IFERROR(VLOOKUP(ROWS($H$3:H99),$D$3:$E$204,2,0),"")</f>
        <v>JILEMNICE</v>
      </c>
      <c r="I99" s="107"/>
    </row>
    <row r="100" spans="1:9" ht="25.5">
      <c r="A100" s="107"/>
      <c r="B100" s="107"/>
      <c r="C100" s="107"/>
      <c r="D100" s="117">
        <f>IF(ISNUMBER(SEARCH(ZAKL_DATA!$B$14,E100)),MAX($D$2:D99)+1,0)</f>
        <v>98</v>
      </c>
      <c r="E100" s="116" t="s">
        <v>1749</v>
      </c>
      <c r="F100" s="115">
        <v>2606</v>
      </c>
      <c r="G100" s="114"/>
      <c r="H100" s="113" t="str">
        <f>IFERROR(VLOOKUP(ROWS($H$3:H100),$D$3:$E$204,2,0),"")</f>
        <v>NOVÝ BOR</v>
      </c>
      <c r="I100" s="107"/>
    </row>
    <row r="101" spans="1:9">
      <c r="A101" s="107"/>
      <c r="B101" s="107"/>
      <c r="C101" s="107"/>
      <c r="D101" s="117">
        <f>IF(ISNUMBER(SEARCH(ZAKL_DATA!$B$14,E101)),MAX($D$2:D100)+1,0)</f>
        <v>99</v>
      </c>
      <c r="E101" s="116" t="s">
        <v>1748</v>
      </c>
      <c r="F101" s="115">
        <v>2607</v>
      </c>
      <c r="G101" s="114"/>
      <c r="H101" s="113" t="str">
        <f>IFERROR(VLOOKUP(ROWS($H$3:H101),$D$3:$E$204,2,0),"")</f>
        <v>SEMILY</v>
      </c>
      <c r="I101" s="107"/>
    </row>
    <row r="102" spans="1:9" ht="25.5">
      <c r="A102" s="107"/>
      <c r="B102" s="107"/>
      <c r="C102" s="107"/>
      <c r="D102" s="117">
        <f>IF(ISNUMBER(SEARCH(ZAKL_DATA!$B$14,E102)),MAX($D$2:D101)+1,0)</f>
        <v>100</v>
      </c>
      <c r="E102" s="116" t="s">
        <v>1747</v>
      </c>
      <c r="F102" s="115">
        <v>2608</v>
      </c>
      <c r="G102" s="114"/>
      <c r="H102" s="113" t="str">
        <f>IFERROR(VLOOKUP(ROWS($H$3:H102),$D$3:$E$204,2,0),"")</f>
        <v>TANVALD</v>
      </c>
      <c r="I102" s="107"/>
    </row>
    <row r="103" spans="1:9">
      <c r="A103" s="107"/>
      <c r="B103" s="107"/>
      <c r="C103" s="107"/>
      <c r="D103" s="117">
        <f>IF(ISNUMBER(SEARCH(ZAKL_DATA!$B$14,E103)),MAX($D$2:D102)+1,0)</f>
        <v>101</v>
      </c>
      <c r="E103" s="116" t="s">
        <v>1746</v>
      </c>
      <c r="F103" s="115">
        <v>2609</v>
      </c>
      <c r="G103" s="114"/>
      <c r="H103" s="113" t="str">
        <f>IFERROR(VLOOKUP(ROWS($H$3:H103),$D$3:$E$204,2,0),"")</f>
        <v>TURNOV</v>
      </c>
      <c r="I103" s="107"/>
    </row>
    <row r="104" spans="1:9" ht="25.5">
      <c r="A104" s="107"/>
      <c r="B104" s="107"/>
      <c r="C104" s="107"/>
      <c r="D104" s="117">
        <f>IF(ISNUMBER(SEARCH(ZAKL_DATA!$B$14,E104)),MAX($D$2:D103)+1,0)</f>
        <v>102</v>
      </c>
      <c r="E104" s="116" t="s">
        <v>1745</v>
      </c>
      <c r="F104" s="115">
        <v>2610</v>
      </c>
      <c r="G104" s="114"/>
      <c r="H104" s="113" t="str">
        <f>IFERROR(VLOOKUP(ROWS($H$3:H104),$D$3:$E$204,2,0),"")</f>
        <v>ŽELEZNÝ BROD</v>
      </c>
      <c r="I104" s="107"/>
    </row>
    <row r="105" spans="1:9" ht="38.25">
      <c r="A105" s="107"/>
      <c r="B105" s="107"/>
      <c r="C105" s="107"/>
      <c r="D105" s="117">
        <f>IF(ISNUMBER(SEARCH(ZAKL_DATA!$B$14,E105)),MAX($D$2:D104)+1,0)</f>
        <v>103</v>
      </c>
      <c r="E105" s="116" t="s">
        <v>1744</v>
      </c>
      <c r="F105" s="115">
        <v>2701</v>
      </c>
      <c r="G105" s="114"/>
      <c r="H105" s="113" t="str">
        <f>IFERROR(VLOOKUP(ROWS($H$3:H105),$D$3:$E$204,2,0),"")</f>
        <v>HRADEC KRÁLOVÉ</v>
      </c>
      <c r="I105" s="107"/>
    </row>
    <row r="106" spans="1:9" ht="25.5">
      <c r="A106" s="107"/>
      <c r="B106" s="107"/>
      <c r="C106" s="107"/>
      <c r="D106" s="117">
        <f>IF(ISNUMBER(SEARCH(ZAKL_DATA!$B$14,E106)),MAX($D$2:D105)+1,0)</f>
        <v>104</v>
      </c>
      <c r="E106" s="116" t="s">
        <v>1743</v>
      </c>
      <c r="F106" s="115">
        <v>2702</v>
      </c>
      <c r="G106" s="114"/>
      <c r="H106" s="113" t="str">
        <f>IFERROR(VLOOKUP(ROWS($H$3:H106),$D$3:$E$204,2,0),"")</f>
        <v>BROUMOV</v>
      </c>
      <c r="I106" s="107"/>
    </row>
    <row r="107" spans="1:9" ht="25.5">
      <c r="A107" s="107"/>
      <c r="B107" s="107"/>
      <c r="C107" s="107"/>
      <c r="D107" s="117">
        <f>IF(ISNUMBER(SEARCH(ZAKL_DATA!$B$14,E107)),MAX($D$2:D106)+1,0)</f>
        <v>105</v>
      </c>
      <c r="E107" s="116" t="s">
        <v>1742</v>
      </c>
      <c r="F107" s="115">
        <v>2703</v>
      </c>
      <c r="G107" s="114"/>
      <c r="H107" s="113" t="str">
        <f>IFERROR(VLOOKUP(ROWS($H$3:H107),$D$3:$E$204,2,0),"")</f>
        <v>DOBRUŠKA</v>
      </c>
      <c r="I107" s="107"/>
    </row>
    <row r="108" spans="1:9" ht="38.25">
      <c r="A108" s="107"/>
      <c r="B108" s="107"/>
      <c r="C108" s="107"/>
      <c r="D108" s="117">
        <f>IF(ISNUMBER(SEARCH(ZAKL_DATA!$B$14,E108)),MAX($D$2:D107)+1,0)</f>
        <v>106</v>
      </c>
      <c r="E108" s="116" t="s">
        <v>1741</v>
      </c>
      <c r="F108" s="115">
        <v>2704</v>
      </c>
      <c r="G108" s="114"/>
      <c r="H108" s="113" t="str">
        <f>IFERROR(VLOOKUP(ROWS($H$3:H108),$D$3:$E$204,2,0),"")</f>
        <v>DVŮR KRÁLOVÉ</v>
      </c>
      <c r="I108" s="107"/>
    </row>
    <row r="109" spans="1:9">
      <c r="A109" s="107"/>
      <c r="B109" s="107"/>
      <c r="C109" s="107"/>
      <c r="D109" s="117">
        <f>IF(ISNUMBER(SEARCH(ZAKL_DATA!$B$14,E109)),MAX($D$2:D108)+1,0)</f>
        <v>107</v>
      </c>
      <c r="E109" s="116" t="s">
        <v>1740</v>
      </c>
      <c r="F109" s="115">
        <v>2705</v>
      </c>
      <c r="G109" s="114"/>
      <c r="H109" s="113" t="str">
        <f>IFERROR(VLOOKUP(ROWS($H$3:H109),$D$3:$E$204,2,0),"")</f>
        <v>HOŘICE</v>
      </c>
      <c r="I109" s="107"/>
    </row>
    <row r="110" spans="1:9" ht="25.5">
      <c r="A110" s="107"/>
      <c r="B110" s="107"/>
      <c r="C110" s="107"/>
      <c r="D110" s="117">
        <f>IF(ISNUMBER(SEARCH(ZAKL_DATA!$B$14,E110)),MAX($D$2:D109)+1,0)</f>
        <v>108</v>
      </c>
      <c r="E110" s="116" t="s">
        <v>1739</v>
      </c>
      <c r="F110" s="115">
        <v>2706</v>
      </c>
      <c r="G110" s="114"/>
      <c r="H110" s="113" t="str">
        <f>IFERROR(VLOOKUP(ROWS($H$3:H110),$D$3:$E$204,2,0),"")</f>
        <v>JAROMĚŘ</v>
      </c>
      <c r="I110" s="107"/>
    </row>
    <row r="111" spans="1:9">
      <c r="A111" s="107"/>
      <c r="B111" s="107"/>
      <c r="C111" s="107"/>
      <c r="D111" s="117">
        <f>IF(ISNUMBER(SEARCH(ZAKL_DATA!$B$14,E111)),MAX($D$2:D110)+1,0)</f>
        <v>109</v>
      </c>
      <c r="E111" s="116" t="s">
        <v>1738</v>
      </c>
      <c r="F111" s="115">
        <v>2707</v>
      </c>
      <c r="G111" s="114"/>
      <c r="H111" s="113" t="str">
        <f>IFERROR(VLOOKUP(ROWS($H$3:H111),$D$3:$E$204,2,0),"")</f>
        <v>JIČÍN</v>
      </c>
      <c r="I111" s="107"/>
    </row>
    <row r="112" spans="1:9" ht="38.25">
      <c r="A112" s="107"/>
      <c r="B112" s="107"/>
      <c r="C112" s="107"/>
      <c r="D112" s="117">
        <f>IF(ISNUMBER(SEARCH(ZAKL_DATA!$B$14,E112)),MAX($D$2:D111)+1,0)</f>
        <v>110</v>
      </c>
      <c r="E112" s="116" t="s">
        <v>1737</v>
      </c>
      <c r="F112" s="115">
        <v>2708</v>
      </c>
      <c r="G112" s="114"/>
      <c r="H112" s="113" t="str">
        <f>IFERROR(VLOOKUP(ROWS($H$3:H112),$D$3:$E$204,2,0),"")</f>
        <v>KOSTELEC NAD ORLICÍ</v>
      </c>
      <c r="I112" s="107"/>
    </row>
    <row r="113" spans="1:9">
      <c r="A113" s="107"/>
      <c r="B113" s="107"/>
      <c r="C113" s="107"/>
      <c r="D113" s="117">
        <f>IF(ISNUMBER(SEARCH(ZAKL_DATA!$B$14,E113)),MAX($D$2:D112)+1,0)</f>
        <v>111</v>
      </c>
      <c r="E113" s="116" t="s">
        <v>1736</v>
      </c>
      <c r="F113" s="115">
        <v>2709</v>
      </c>
      <c r="G113" s="114"/>
      <c r="H113" s="113" t="str">
        <f>IFERROR(VLOOKUP(ROWS($H$3:H113),$D$3:$E$204,2,0),"")</f>
        <v>NÁCHOD</v>
      </c>
      <c r="I113" s="107"/>
    </row>
    <row r="114" spans="1:9" ht="25.5">
      <c r="A114" s="107"/>
      <c r="B114" s="107"/>
      <c r="C114" s="107"/>
      <c r="D114" s="117">
        <f>IF(ISNUMBER(SEARCH(ZAKL_DATA!$B$14,E114)),MAX($D$2:D113)+1,0)</f>
        <v>112</v>
      </c>
      <c r="E114" s="116" t="s">
        <v>1735</v>
      </c>
      <c r="F114" s="115">
        <v>2710</v>
      </c>
      <c r="G114" s="114"/>
      <c r="H114" s="113" t="str">
        <f>IFERROR(VLOOKUP(ROWS($H$3:H114),$D$3:$E$204,2,0),"")</f>
        <v>NOVÁ PAKA</v>
      </c>
      <c r="I114" s="107"/>
    </row>
    <row r="115" spans="1:9" ht="25.5">
      <c r="A115" s="107"/>
      <c r="B115" s="107"/>
      <c r="C115" s="107"/>
      <c r="D115" s="117">
        <f>IF(ISNUMBER(SEARCH(ZAKL_DATA!$B$14,E115)),MAX($D$2:D114)+1,0)</f>
        <v>113</v>
      </c>
      <c r="E115" s="116" t="s">
        <v>1734</v>
      </c>
      <c r="F115" s="115">
        <v>2711</v>
      </c>
      <c r="G115" s="114"/>
      <c r="H115" s="113" t="str">
        <f>IFERROR(VLOOKUP(ROWS($H$3:H115),$D$3:$E$204,2,0),"")</f>
        <v>NOVÝ BYDŽOV</v>
      </c>
      <c r="I115" s="107"/>
    </row>
    <row r="116" spans="1:9" ht="38.25">
      <c r="A116" s="107"/>
      <c r="B116" s="107"/>
      <c r="C116" s="107"/>
      <c r="D116" s="117">
        <f>IF(ISNUMBER(SEARCH(ZAKL_DATA!$B$14,E116)),MAX($D$2:D115)+1,0)</f>
        <v>114</v>
      </c>
      <c r="E116" s="116" t="s">
        <v>1733</v>
      </c>
      <c r="F116" s="115">
        <v>2712</v>
      </c>
      <c r="G116" s="114"/>
      <c r="H116" s="113" t="str">
        <f>IFERROR(VLOOKUP(ROWS($H$3:H116),$D$3:$E$204,2,0),"")</f>
        <v>RYCHNOV NAD KNĚŽ.</v>
      </c>
      <c r="I116" s="107"/>
    </row>
    <row r="117" spans="1:9" ht="25.5">
      <c r="A117" s="107"/>
      <c r="B117" s="107"/>
      <c r="C117" s="107"/>
      <c r="D117" s="117">
        <f>IF(ISNUMBER(SEARCH(ZAKL_DATA!$B$14,E117)),MAX($D$2:D116)+1,0)</f>
        <v>115</v>
      </c>
      <c r="E117" s="116" t="s">
        <v>1732</v>
      </c>
      <c r="F117" s="115">
        <v>2713</v>
      </c>
      <c r="G117" s="114"/>
      <c r="H117" s="113" t="str">
        <f>IFERROR(VLOOKUP(ROWS($H$3:H117),$D$3:$E$204,2,0),"")</f>
        <v>TRUTNOV</v>
      </c>
      <c r="I117" s="107"/>
    </row>
    <row r="118" spans="1:9" ht="25.5">
      <c r="A118" s="107"/>
      <c r="B118" s="107"/>
      <c r="C118" s="107"/>
      <c r="D118" s="117">
        <f>IF(ISNUMBER(SEARCH(ZAKL_DATA!$B$14,E118)),MAX($D$2:D117)+1,0)</f>
        <v>116</v>
      </c>
      <c r="E118" s="116" t="s">
        <v>1731</v>
      </c>
      <c r="F118" s="115">
        <v>2714</v>
      </c>
      <c r="G118" s="114"/>
      <c r="H118" s="113" t="str">
        <f>IFERROR(VLOOKUP(ROWS($H$3:H118),$D$3:$E$204,2,0),"")</f>
        <v>VRCHLABÍ</v>
      </c>
      <c r="I118" s="107"/>
    </row>
    <row r="119" spans="1:9" ht="25.5">
      <c r="A119" s="107"/>
      <c r="B119" s="107"/>
      <c r="C119" s="107"/>
      <c r="D119" s="117">
        <f>IF(ISNUMBER(SEARCH(ZAKL_DATA!$B$14,E119)),MAX($D$2:D118)+1,0)</f>
        <v>117</v>
      </c>
      <c r="E119" s="116" t="s">
        <v>1730</v>
      </c>
      <c r="F119" s="115">
        <v>2801</v>
      </c>
      <c r="G119" s="114"/>
      <c r="H119" s="113" t="str">
        <f>IFERROR(VLOOKUP(ROWS($H$3:H119),$D$3:$E$204,2,0),"")</f>
        <v>PARDUBICE</v>
      </c>
      <c r="I119" s="107"/>
    </row>
    <row r="120" spans="1:9" ht="25.5">
      <c r="A120" s="107"/>
      <c r="B120" s="107"/>
      <c r="C120" s="107"/>
      <c r="D120" s="117">
        <f>IF(ISNUMBER(SEARCH(ZAKL_DATA!$B$14,E120)),MAX($D$2:D119)+1,0)</f>
        <v>118</v>
      </c>
      <c r="E120" s="116" t="s">
        <v>1729</v>
      </c>
      <c r="F120" s="115">
        <v>2802</v>
      </c>
      <c r="G120" s="114"/>
      <c r="H120" s="113" t="str">
        <f>IFERROR(VLOOKUP(ROWS($H$3:H120),$D$3:$E$204,2,0),"")</f>
        <v>HLINSKO</v>
      </c>
      <c r="I120" s="107"/>
    </row>
    <row r="121" spans="1:9">
      <c r="A121" s="107"/>
      <c r="B121" s="107"/>
      <c r="C121" s="107"/>
      <c r="D121" s="117">
        <f>IF(ISNUMBER(SEARCH(ZAKL_DATA!$B$14,E121)),MAX($D$2:D120)+1,0)</f>
        <v>119</v>
      </c>
      <c r="E121" s="116" t="s">
        <v>1728</v>
      </c>
      <c r="F121" s="115">
        <v>2803</v>
      </c>
      <c r="G121" s="114"/>
      <c r="H121" s="113" t="str">
        <f>IFERROR(VLOOKUP(ROWS($H$3:H121),$D$3:$E$204,2,0),"")</f>
        <v>HOLICE</v>
      </c>
      <c r="I121" s="107"/>
    </row>
    <row r="122" spans="1:9" ht="25.5">
      <c r="A122" s="107"/>
      <c r="B122" s="107"/>
      <c r="C122" s="107"/>
      <c r="D122" s="117">
        <f>IF(ISNUMBER(SEARCH(ZAKL_DATA!$B$14,E122)),MAX($D$2:D121)+1,0)</f>
        <v>120</v>
      </c>
      <c r="E122" s="116" t="s">
        <v>1727</v>
      </c>
      <c r="F122" s="115">
        <v>2804</v>
      </c>
      <c r="G122" s="114"/>
      <c r="H122" s="113" t="str">
        <f>IFERROR(VLOOKUP(ROWS($H$3:H122),$D$3:$E$204,2,0),"")</f>
        <v>CHRUDIM</v>
      </c>
      <c r="I122" s="107"/>
    </row>
    <row r="123" spans="1:9" ht="25.5">
      <c r="A123" s="107"/>
      <c r="B123" s="107"/>
      <c r="C123" s="107"/>
      <c r="D123" s="117">
        <f>IF(ISNUMBER(SEARCH(ZAKL_DATA!$B$14,E123)),MAX($D$2:D122)+1,0)</f>
        <v>121</v>
      </c>
      <c r="E123" s="116" t="s">
        <v>1726</v>
      </c>
      <c r="F123" s="115">
        <v>2805</v>
      </c>
      <c r="G123" s="114"/>
      <c r="H123" s="113" t="str">
        <f>IFERROR(VLOOKUP(ROWS($H$3:H123),$D$3:$E$204,2,0),"")</f>
        <v>LITOMYŠL</v>
      </c>
      <c r="I123" s="107"/>
    </row>
    <row r="124" spans="1:9" ht="51">
      <c r="A124" s="107"/>
      <c r="B124" s="107"/>
      <c r="C124" s="107"/>
      <c r="D124" s="117">
        <f>IF(ISNUMBER(SEARCH(ZAKL_DATA!$B$14,E124)),MAX($D$2:D123)+1,0)</f>
        <v>122</v>
      </c>
      <c r="E124" s="116" t="s">
        <v>1725</v>
      </c>
      <c r="F124" s="115">
        <v>2806</v>
      </c>
      <c r="G124" s="114"/>
      <c r="H124" s="113" t="str">
        <f>IFERROR(VLOOKUP(ROWS($H$3:H124),$D$3:$E$204,2,0),"")</f>
        <v>MORAVSKÁ TŘEBOVÁ</v>
      </c>
      <c r="I124" s="107"/>
    </row>
    <row r="125" spans="1:9" ht="25.5">
      <c r="A125" s="107"/>
      <c r="B125" s="107"/>
      <c r="C125" s="107"/>
      <c r="D125" s="117">
        <f>IF(ISNUMBER(SEARCH(ZAKL_DATA!$B$14,E125)),MAX($D$2:D124)+1,0)</f>
        <v>123</v>
      </c>
      <c r="E125" s="116" t="s">
        <v>1724</v>
      </c>
      <c r="F125" s="115">
        <v>2807</v>
      </c>
      <c r="G125" s="114"/>
      <c r="H125" s="113" t="str">
        <f>IFERROR(VLOOKUP(ROWS($H$3:H125),$D$3:$E$204,2,0),"")</f>
        <v>PŘELOUČ</v>
      </c>
      <c r="I125" s="107"/>
    </row>
    <row r="126" spans="1:9">
      <c r="A126" s="107"/>
      <c r="B126" s="107"/>
      <c r="C126" s="107"/>
      <c r="D126" s="117">
        <f>IF(ISNUMBER(SEARCH(ZAKL_DATA!$B$14,E126)),MAX($D$2:D125)+1,0)</f>
        <v>124</v>
      </c>
      <c r="E126" s="116" t="s">
        <v>1723</v>
      </c>
      <c r="F126" s="115">
        <v>2808</v>
      </c>
      <c r="G126" s="114"/>
      <c r="H126" s="113" t="str">
        <f>IFERROR(VLOOKUP(ROWS($H$3:H126),$D$3:$E$204,2,0),"")</f>
        <v>SVITAVY</v>
      </c>
      <c r="I126" s="107"/>
    </row>
    <row r="127" spans="1:9" ht="38.25">
      <c r="A127" s="107"/>
      <c r="B127" s="107"/>
      <c r="C127" s="107"/>
      <c r="D127" s="117">
        <f>IF(ISNUMBER(SEARCH(ZAKL_DATA!$B$14,E127)),MAX($D$2:D126)+1,0)</f>
        <v>125</v>
      </c>
      <c r="E127" s="116" t="s">
        <v>1722</v>
      </c>
      <c r="F127" s="115">
        <v>2809</v>
      </c>
      <c r="G127" s="114"/>
      <c r="H127" s="113" t="str">
        <f>IFERROR(VLOOKUP(ROWS($H$3:H127),$D$3:$E$204,2,0),"")</f>
        <v>ÚSTÍ NAD ORLICÍ</v>
      </c>
      <c r="I127" s="107"/>
    </row>
    <row r="128" spans="1:9" ht="25.5">
      <c r="A128" s="107"/>
      <c r="B128" s="107"/>
      <c r="C128" s="107"/>
      <c r="D128" s="117">
        <f>IF(ISNUMBER(SEARCH(ZAKL_DATA!$B$14,E128)),MAX($D$2:D127)+1,0)</f>
        <v>126</v>
      </c>
      <c r="E128" s="116" t="s">
        <v>1721</v>
      </c>
      <c r="F128" s="115">
        <v>2810</v>
      </c>
      <c r="G128" s="114"/>
      <c r="H128" s="113" t="str">
        <f>IFERROR(VLOOKUP(ROWS($H$3:H128),$D$3:$E$204,2,0),"")</f>
        <v>VYSOKÉ MÝTO</v>
      </c>
      <c r="I128" s="107"/>
    </row>
    <row r="129" spans="1:9" ht="25.5">
      <c r="A129" s="107"/>
      <c r="B129" s="107"/>
      <c r="C129" s="107"/>
      <c r="D129" s="117">
        <f>IF(ISNUMBER(SEARCH(ZAKL_DATA!$B$14,E129)),MAX($D$2:D128)+1,0)</f>
        <v>127</v>
      </c>
      <c r="E129" s="116" t="s">
        <v>1720</v>
      </c>
      <c r="F129" s="115">
        <v>2811</v>
      </c>
      <c r="G129" s="114"/>
      <c r="H129" s="113" t="str">
        <f>IFERROR(VLOOKUP(ROWS($H$3:H129),$D$3:$E$204,2,0),"")</f>
        <v>ŽAMBERK</v>
      </c>
      <c r="I129" s="107"/>
    </row>
    <row r="130" spans="1:9">
      <c r="A130" s="107"/>
      <c r="B130" s="107"/>
      <c r="C130" s="107"/>
      <c r="D130" s="117">
        <f>IF(ISNUMBER(SEARCH(ZAKL_DATA!$B$14,E130)),MAX($D$2:D129)+1,0)</f>
        <v>128</v>
      </c>
      <c r="E130" s="116" t="s">
        <v>1719</v>
      </c>
      <c r="F130" s="115">
        <v>2901</v>
      </c>
      <c r="G130" s="114"/>
      <c r="H130" s="113" t="str">
        <f>IFERROR(VLOOKUP(ROWS($H$3:H130),$D$3:$E$204,2,0),"")</f>
        <v>JIHLAVA</v>
      </c>
      <c r="I130" s="107"/>
    </row>
    <row r="131" spans="1:9" ht="38.25">
      <c r="A131" s="107"/>
      <c r="B131" s="107"/>
      <c r="C131" s="107"/>
      <c r="D131" s="117">
        <f>IF(ISNUMBER(SEARCH(ZAKL_DATA!$B$14,E131)),MAX($D$2:D130)+1,0)</f>
        <v>129</v>
      </c>
      <c r="E131" s="116" t="s">
        <v>1718</v>
      </c>
      <c r="F131" s="115">
        <v>2902</v>
      </c>
      <c r="G131" s="114"/>
      <c r="H131" s="113" t="str">
        <f>IFERROR(VLOOKUP(ROWS($H$3:H131),$D$3:$E$204,2,0),"")</f>
        <v>BYSTŘICE NAD PERN.</v>
      </c>
      <c r="I131" s="107"/>
    </row>
    <row r="132" spans="1:9" ht="38.25">
      <c r="A132" s="107"/>
      <c r="B132" s="107"/>
      <c r="C132" s="107"/>
      <c r="D132" s="117">
        <f>IF(ISNUMBER(SEARCH(ZAKL_DATA!$B$14,E132)),MAX($D$2:D131)+1,0)</f>
        <v>130</v>
      </c>
      <c r="E132" s="116" t="s">
        <v>1717</v>
      </c>
      <c r="F132" s="115">
        <v>2903</v>
      </c>
      <c r="G132" s="114"/>
      <c r="H132" s="113" t="str">
        <f>IFERROR(VLOOKUP(ROWS($H$3:H132),$D$3:$E$204,2,0),"")</f>
        <v>HAVLÍČKŮV BROD</v>
      </c>
      <c r="I132" s="107"/>
    </row>
    <row r="133" spans="1:9" ht="25.5">
      <c r="A133" s="107"/>
      <c r="B133" s="107"/>
      <c r="C133" s="107"/>
      <c r="D133" s="117">
        <f>IF(ISNUMBER(SEARCH(ZAKL_DATA!$B$14,E133)),MAX($D$2:D132)+1,0)</f>
        <v>131</v>
      </c>
      <c r="E133" s="116" t="s">
        <v>1716</v>
      </c>
      <c r="F133" s="115">
        <v>2904</v>
      </c>
      <c r="G133" s="114"/>
      <c r="H133" s="113" t="str">
        <f>IFERROR(VLOOKUP(ROWS($H$3:H133),$D$3:$E$204,2,0),"")</f>
        <v>HUMPOLEC</v>
      </c>
      <c r="I133" s="107"/>
    </row>
    <row r="134" spans="1:9" ht="25.5">
      <c r="A134" s="107"/>
      <c r="B134" s="107"/>
      <c r="C134" s="107"/>
      <c r="D134" s="117">
        <f>IF(ISNUMBER(SEARCH(ZAKL_DATA!$B$14,E134)),MAX($D$2:D133)+1,0)</f>
        <v>132</v>
      </c>
      <c r="E134" s="116" t="s">
        <v>1715</v>
      </c>
      <c r="F134" s="115">
        <v>2905</v>
      </c>
      <c r="G134" s="114"/>
      <c r="H134" s="113" t="str">
        <f>IFERROR(VLOOKUP(ROWS($H$3:H134),$D$3:$E$204,2,0),"")</f>
        <v>CHOTĚBOŘ</v>
      </c>
      <c r="I134" s="107"/>
    </row>
    <row r="135" spans="1:9" ht="51">
      <c r="A135" s="107"/>
      <c r="B135" s="107"/>
      <c r="C135" s="107"/>
      <c r="D135" s="117">
        <f>IF(ISNUMBER(SEARCH(ZAKL_DATA!$B$14,E135)),MAX($D$2:D134)+1,0)</f>
        <v>133</v>
      </c>
      <c r="E135" s="116" t="s">
        <v>1714</v>
      </c>
      <c r="F135" s="115">
        <v>2906</v>
      </c>
      <c r="G135" s="114"/>
      <c r="H135" s="113" t="str">
        <f>IFERROR(VLOOKUP(ROWS($H$3:H135),$D$3:$E$204,2,0),"")</f>
        <v>LEDEČ NAD SÁZAVOU</v>
      </c>
      <c r="I135" s="107"/>
    </row>
    <row r="136" spans="1:9" ht="51">
      <c r="A136" s="107"/>
      <c r="B136" s="107"/>
      <c r="C136" s="107"/>
      <c r="D136" s="117">
        <f>IF(ISNUMBER(SEARCH(ZAKL_DATA!$B$14,E136)),MAX($D$2:D135)+1,0)</f>
        <v>134</v>
      </c>
      <c r="E136" s="116" t="s">
        <v>1713</v>
      </c>
      <c r="F136" s="115">
        <v>2907</v>
      </c>
      <c r="G136" s="114"/>
      <c r="H136" s="113" t="str">
        <f>IFERROR(VLOOKUP(ROWS($H$3:H136),$D$3:$E$204,2,0),"")</f>
        <v>MORAVSKÉ BUDĚJOVICE</v>
      </c>
      <c r="I136" s="107"/>
    </row>
    <row r="137" spans="1:9" ht="51">
      <c r="A137" s="107"/>
      <c r="B137" s="107"/>
      <c r="C137" s="107"/>
      <c r="D137" s="117">
        <f>IF(ISNUMBER(SEARCH(ZAKL_DATA!$B$14,E137)),MAX($D$2:D136)+1,0)</f>
        <v>135</v>
      </c>
      <c r="E137" s="116" t="s">
        <v>1712</v>
      </c>
      <c r="F137" s="115">
        <v>2908</v>
      </c>
      <c r="G137" s="114"/>
      <c r="H137" s="113" t="str">
        <f>IFERROR(VLOOKUP(ROWS($H$3:H137),$D$3:$E$204,2,0),"")</f>
        <v>NÁMĚŠŤ NAD OSLAVOU</v>
      </c>
      <c r="I137" s="107"/>
    </row>
    <row r="138" spans="1:9">
      <c r="A138" s="107"/>
      <c r="B138" s="107"/>
      <c r="C138" s="107"/>
      <c r="D138" s="117">
        <f>IF(ISNUMBER(SEARCH(ZAKL_DATA!$B$14,E138)),MAX($D$2:D137)+1,0)</f>
        <v>136</v>
      </c>
      <c r="E138" s="116" t="s">
        <v>1711</v>
      </c>
      <c r="F138" s="115">
        <v>2909</v>
      </c>
      <c r="G138" s="114"/>
      <c r="H138" s="113" t="str">
        <f>IFERROR(VLOOKUP(ROWS($H$3:H138),$D$3:$E$204,2,0),"")</f>
        <v>PACOV</v>
      </c>
      <c r="I138" s="107"/>
    </row>
    <row r="139" spans="1:9" ht="25.5">
      <c r="A139" s="107"/>
      <c r="B139" s="107"/>
      <c r="C139" s="107"/>
      <c r="D139" s="117">
        <f>IF(ISNUMBER(SEARCH(ZAKL_DATA!$B$14,E139)),MAX($D$2:D138)+1,0)</f>
        <v>137</v>
      </c>
      <c r="E139" s="116" t="s">
        <v>1710</v>
      </c>
      <c r="F139" s="115">
        <v>2910</v>
      </c>
      <c r="G139" s="114"/>
      <c r="H139" s="113" t="str">
        <f>IFERROR(VLOOKUP(ROWS($H$3:H139),$D$3:$E$204,2,0),"")</f>
        <v>PELHŘIMOV</v>
      </c>
      <c r="I139" s="107"/>
    </row>
    <row r="140" spans="1:9">
      <c r="A140" s="107"/>
      <c r="B140" s="107"/>
      <c r="C140" s="107"/>
      <c r="D140" s="117">
        <f>IF(ISNUMBER(SEARCH(ZAKL_DATA!$B$14,E140)),MAX($D$2:D139)+1,0)</f>
        <v>138</v>
      </c>
      <c r="E140" s="116" t="s">
        <v>1709</v>
      </c>
      <c r="F140" s="115">
        <v>2911</v>
      </c>
      <c r="G140" s="114"/>
      <c r="H140" s="113" t="str">
        <f>IFERROR(VLOOKUP(ROWS($H$3:H140),$D$3:$E$204,2,0),"")</f>
        <v>TELČ</v>
      </c>
      <c r="I140" s="107"/>
    </row>
    <row r="141" spans="1:9">
      <c r="A141" s="107"/>
      <c r="B141" s="107"/>
      <c r="C141" s="107"/>
      <c r="D141" s="117">
        <f>IF(ISNUMBER(SEARCH(ZAKL_DATA!$B$14,E141)),MAX($D$2:D140)+1,0)</f>
        <v>139</v>
      </c>
      <c r="E141" s="116" t="s">
        <v>1708</v>
      </c>
      <c r="F141" s="115">
        <v>2912</v>
      </c>
      <c r="G141" s="114"/>
      <c r="H141" s="113" t="str">
        <f>IFERROR(VLOOKUP(ROWS($H$3:H141),$D$3:$E$204,2,0),"")</f>
        <v>TŘEBÍČ</v>
      </c>
      <c r="I141" s="107"/>
    </row>
    <row r="142" spans="1:9" ht="25.5">
      <c r="A142" s="107"/>
      <c r="B142" s="107"/>
      <c r="C142" s="107"/>
      <c r="D142" s="117">
        <f>IF(ISNUMBER(SEARCH(ZAKL_DATA!$B$14,E142)),MAX($D$2:D141)+1,0)</f>
        <v>140</v>
      </c>
      <c r="E142" s="116" t="s">
        <v>1707</v>
      </c>
      <c r="F142" s="115">
        <v>2913</v>
      </c>
      <c r="G142" s="114"/>
      <c r="H142" s="113" t="str">
        <f>IFERROR(VLOOKUP(ROWS($H$3:H142),$D$3:$E$204,2,0),"")</f>
        <v>VELKÉ MEZIŘÍČÍ</v>
      </c>
      <c r="I142" s="107"/>
    </row>
    <row r="143" spans="1:9" ht="51">
      <c r="A143" s="107"/>
      <c r="B143" s="107"/>
      <c r="C143" s="107"/>
      <c r="D143" s="117">
        <f>IF(ISNUMBER(SEARCH(ZAKL_DATA!$B$14,E143)),MAX($D$2:D142)+1,0)</f>
        <v>141</v>
      </c>
      <c r="E143" s="116" t="s">
        <v>1706</v>
      </c>
      <c r="F143" s="115">
        <v>2914</v>
      </c>
      <c r="G143" s="114"/>
      <c r="H143" s="113" t="str">
        <f>IFERROR(VLOOKUP(ROWS($H$3:H143),$D$3:$E$204,2,0),"")</f>
        <v>ŽĎÁR NAD SÁZAVOU</v>
      </c>
      <c r="I143" s="107"/>
    </row>
    <row r="144" spans="1:9">
      <c r="A144" s="107"/>
      <c r="B144" s="107"/>
      <c r="C144" s="107"/>
      <c r="D144" s="117">
        <f>IF(ISNUMBER(SEARCH(ZAKL_DATA!$B$14,E144)),MAX($D$2:D143)+1,0)</f>
        <v>142</v>
      </c>
      <c r="E144" s="116" t="s">
        <v>1705</v>
      </c>
      <c r="F144" s="115">
        <v>3001</v>
      </c>
      <c r="G144" s="114"/>
      <c r="H144" s="113" t="str">
        <f>IFERROR(VLOOKUP(ROWS($H$3:H144),$D$3:$E$204,2,0),"")</f>
        <v>BRNO I</v>
      </c>
      <c r="I144" s="107"/>
    </row>
    <row r="145" spans="1:9">
      <c r="A145" s="107"/>
      <c r="B145" s="107"/>
      <c r="C145" s="107"/>
      <c r="D145" s="117">
        <f>IF(ISNUMBER(SEARCH(ZAKL_DATA!$B$14,E145)),MAX($D$2:D144)+1,0)</f>
        <v>143</v>
      </c>
      <c r="E145" s="116" t="s">
        <v>1704</v>
      </c>
      <c r="F145" s="115">
        <v>3002</v>
      </c>
      <c r="G145" s="114"/>
      <c r="H145" s="113" t="str">
        <f>IFERROR(VLOOKUP(ROWS($H$3:H145),$D$3:$E$204,2,0),"")</f>
        <v>BRNO II</v>
      </c>
      <c r="I145" s="107"/>
    </row>
    <row r="146" spans="1:9">
      <c r="A146" s="107"/>
      <c r="B146" s="107"/>
      <c r="C146" s="107"/>
      <c r="D146" s="117">
        <f>IF(ISNUMBER(SEARCH(ZAKL_DATA!$B$14,E146)),MAX($D$2:D145)+1,0)</f>
        <v>144</v>
      </c>
      <c r="E146" s="116" t="s">
        <v>1703</v>
      </c>
      <c r="F146" s="115">
        <v>3003</v>
      </c>
      <c r="G146" s="114"/>
      <c r="H146" s="113" t="str">
        <f>IFERROR(VLOOKUP(ROWS($H$3:H146),$D$3:$E$204,2,0),"")</f>
        <v>BRNO III</v>
      </c>
      <c r="I146" s="107"/>
    </row>
    <row r="147" spans="1:9">
      <c r="A147" s="107"/>
      <c r="B147" s="107"/>
      <c r="C147" s="107"/>
      <c r="D147" s="117">
        <f>IF(ISNUMBER(SEARCH(ZAKL_DATA!$B$14,E147)),MAX($D$2:D146)+1,0)</f>
        <v>145</v>
      </c>
      <c r="E147" s="116" t="s">
        <v>1702</v>
      </c>
      <c r="F147" s="115">
        <v>3004</v>
      </c>
      <c r="G147" s="114"/>
      <c r="H147" s="113" t="str">
        <f>IFERROR(VLOOKUP(ROWS($H$3:H147),$D$3:$E$204,2,0),"")</f>
        <v>BRNO IV</v>
      </c>
      <c r="I147" s="107"/>
    </row>
    <row r="148" spans="1:9" ht="25.5">
      <c r="A148" s="107"/>
      <c r="B148" s="107"/>
      <c r="C148" s="107"/>
      <c r="D148" s="117">
        <f>IF(ISNUMBER(SEARCH(ZAKL_DATA!$B$14,E148)),MAX($D$2:D147)+1,0)</f>
        <v>146</v>
      </c>
      <c r="E148" s="116" t="s">
        <v>1701</v>
      </c>
      <c r="F148" s="115">
        <v>3005</v>
      </c>
      <c r="G148" s="114"/>
      <c r="H148" s="113" t="str">
        <f>IFERROR(VLOOKUP(ROWS($H$3:H148),$D$3:$E$204,2,0),"")</f>
        <v>BRNO VENKOV</v>
      </c>
      <c r="I148" s="107"/>
    </row>
    <row r="149" spans="1:9" ht="25.5">
      <c r="A149" s="107"/>
      <c r="B149" s="107"/>
      <c r="C149" s="107"/>
      <c r="D149" s="117">
        <f>IF(ISNUMBER(SEARCH(ZAKL_DATA!$B$14,E149)),MAX($D$2:D148)+1,0)</f>
        <v>147</v>
      </c>
      <c r="E149" s="116" t="s">
        <v>1700</v>
      </c>
      <c r="F149" s="115">
        <v>3006</v>
      </c>
      <c r="G149" s="114"/>
      <c r="H149" s="113" t="str">
        <f>IFERROR(VLOOKUP(ROWS($H$3:H149),$D$3:$E$204,2,0),"")</f>
        <v>BLANSKO</v>
      </c>
      <c r="I149" s="107"/>
    </row>
    <row r="150" spans="1:9" ht="25.5">
      <c r="A150" s="107"/>
      <c r="B150" s="107"/>
      <c r="C150" s="107"/>
      <c r="D150" s="117">
        <f>IF(ISNUMBER(SEARCH(ZAKL_DATA!$B$14,E150)),MAX($D$2:D149)+1,0)</f>
        <v>148</v>
      </c>
      <c r="E150" s="116" t="s">
        <v>1699</v>
      </c>
      <c r="F150" s="115">
        <v>3007</v>
      </c>
      <c r="G150" s="114"/>
      <c r="H150" s="113" t="str">
        <f>IFERROR(VLOOKUP(ROWS($H$3:H150),$D$3:$E$204,2,0),"")</f>
        <v>BOSKOVICE</v>
      </c>
      <c r="I150" s="107"/>
    </row>
    <row r="151" spans="1:9" ht="25.5">
      <c r="A151" s="107"/>
      <c r="B151" s="107"/>
      <c r="C151" s="107"/>
      <c r="D151" s="117">
        <f>IF(ISNUMBER(SEARCH(ZAKL_DATA!$B$14,E151)),MAX($D$2:D150)+1,0)</f>
        <v>149</v>
      </c>
      <c r="E151" s="116" t="s">
        <v>1698</v>
      </c>
      <c r="F151" s="115">
        <v>3008</v>
      </c>
      <c r="G151" s="114"/>
      <c r="H151" s="113" t="str">
        <f>IFERROR(VLOOKUP(ROWS($H$3:H151),$D$3:$E$204,2,0),"")</f>
        <v>BŘECLAV</v>
      </c>
      <c r="I151" s="107"/>
    </row>
    <row r="152" spans="1:9" ht="25.5">
      <c r="A152" s="107"/>
      <c r="B152" s="107"/>
      <c r="C152" s="107"/>
      <c r="D152" s="117">
        <f>IF(ISNUMBER(SEARCH(ZAKL_DATA!$B$14,E152)),MAX($D$2:D151)+1,0)</f>
        <v>150</v>
      </c>
      <c r="E152" s="116" t="s">
        <v>1697</v>
      </c>
      <c r="F152" s="115">
        <v>3009</v>
      </c>
      <c r="G152" s="114"/>
      <c r="H152" s="113" t="str">
        <f>IFERROR(VLOOKUP(ROWS($H$3:H152),$D$3:$E$204,2,0),"")</f>
        <v>BUČOVICE</v>
      </c>
      <c r="I152" s="107"/>
    </row>
    <row r="153" spans="1:9" ht="25.5">
      <c r="A153" s="107"/>
      <c r="B153" s="107"/>
      <c r="C153" s="107"/>
      <c r="D153" s="117">
        <f>IF(ISNUMBER(SEARCH(ZAKL_DATA!$B$14,E153)),MAX($D$2:D152)+1,0)</f>
        <v>151</v>
      </c>
      <c r="E153" s="116" t="s">
        <v>1696</v>
      </c>
      <c r="F153" s="115">
        <v>3010</v>
      </c>
      <c r="G153" s="114"/>
      <c r="H153" s="113" t="str">
        <f>IFERROR(VLOOKUP(ROWS($H$3:H153),$D$3:$E$204,2,0),"")</f>
        <v>HODONÍN</v>
      </c>
      <c r="I153" s="107"/>
    </row>
    <row r="154" spans="1:9" ht="25.5">
      <c r="A154" s="107"/>
      <c r="B154" s="107"/>
      <c r="C154" s="107"/>
      <c r="D154" s="117">
        <f>IF(ISNUMBER(SEARCH(ZAKL_DATA!$B$14,E154)),MAX($D$2:D153)+1,0)</f>
        <v>152</v>
      </c>
      <c r="E154" s="116" t="s">
        <v>1695</v>
      </c>
      <c r="F154" s="115">
        <v>3011</v>
      </c>
      <c r="G154" s="114"/>
      <c r="H154" s="113" t="str">
        <f>IFERROR(VLOOKUP(ROWS($H$3:H154),$D$3:$E$204,2,0),"")</f>
        <v>HUSTOPEČE</v>
      </c>
      <c r="I154" s="107"/>
    </row>
    <row r="155" spans="1:9" ht="25.5">
      <c r="A155" s="107"/>
      <c r="B155" s="107"/>
      <c r="C155" s="107"/>
      <c r="D155" s="117">
        <f>IF(ISNUMBER(SEARCH(ZAKL_DATA!$B$14,E155)),MAX($D$2:D154)+1,0)</f>
        <v>153</v>
      </c>
      <c r="E155" s="116" t="s">
        <v>1694</v>
      </c>
      <c r="F155" s="115">
        <v>3012</v>
      </c>
      <c r="G155" s="114"/>
      <c r="H155" s="113" t="str">
        <f>IFERROR(VLOOKUP(ROWS($H$3:H155),$D$3:$E$204,2,0),"")</f>
        <v>IVANČICE</v>
      </c>
      <c r="I155" s="107"/>
    </row>
    <row r="156" spans="1:9">
      <c r="A156" s="107"/>
      <c r="B156" s="107"/>
      <c r="C156" s="107"/>
      <c r="D156" s="117">
        <f>IF(ISNUMBER(SEARCH(ZAKL_DATA!$B$14,E156)),MAX($D$2:D155)+1,0)</f>
        <v>154</v>
      </c>
      <c r="E156" s="116" t="s">
        <v>1693</v>
      </c>
      <c r="F156" s="115">
        <v>3013</v>
      </c>
      <c r="G156" s="114"/>
      <c r="H156" s="113" t="str">
        <f>IFERROR(VLOOKUP(ROWS($H$3:H156),$D$3:$E$204,2,0),"")</f>
        <v>KYJOV</v>
      </c>
      <c r="I156" s="107"/>
    </row>
    <row r="157" spans="1:9" ht="25.5">
      <c r="A157" s="107"/>
      <c r="B157" s="107"/>
      <c r="C157" s="107"/>
      <c r="D157" s="117">
        <f>IF(ISNUMBER(SEARCH(ZAKL_DATA!$B$14,E157)),MAX($D$2:D156)+1,0)</f>
        <v>155</v>
      </c>
      <c r="E157" s="116" t="s">
        <v>1692</v>
      </c>
      <c r="F157" s="115">
        <v>3014</v>
      </c>
      <c r="G157" s="114"/>
      <c r="H157" s="113" t="str">
        <f>IFERROR(VLOOKUP(ROWS($H$3:H157),$D$3:$E$204,2,0),"")</f>
        <v>MIKULOV</v>
      </c>
      <c r="I157" s="107"/>
    </row>
    <row r="158" spans="1:9" ht="51">
      <c r="A158" s="107"/>
      <c r="B158" s="107"/>
      <c r="C158" s="107"/>
      <c r="D158" s="117">
        <f>IF(ISNUMBER(SEARCH(ZAKL_DATA!$B$14,E158)),MAX($D$2:D157)+1,0)</f>
        <v>156</v>
      </c>
      <c r="E158" s="116" t="s">
        <v>1691</v>
      </c>
      <c r="F158" s="115">
        <v>3015</v>
      </c>
      <c r="G158" s="114"/>
      <c r="H158" s="113" t="str">
        <f>IFERROR(VLOOKUP(ROWS($H$3:H158),$D$3:$E$204,2,0),"")</f>
        <v>MORAVSKÝ KRUMLOV</v>
      </c>
      <c r="I158" s="107"/>
    </row>
    <row r="159" spans="1:9" ht="38.25">
      <c r="A159" s="107"/>
      <c r="B159" s="107"/>
      <c r="C159" s="107"/>
      <c r="D159" s="117">
        <f>IF(ISNUMBER(SEARCH(ZAKL_DATA!$B$14,E159)),MAX($D$2:D158)+1,0)</f>
        <v>157</v>
      </c>
      <c r="E159" s="116" t="s">
        <v>1690</v>
      </c>
      <c r="F159" s="115">
        <v>3016</v>
      </c>
      <c r="G159" s="114"/>
      <c r="H159" s="113" t="str">
        <f>IFERROR(VLOOKUP(ROWS($H$3:H159),$D$3:$E$204,2,0),"")</f>
        <v>SLAVKOV U BRNA</v>
      </c>
      <c r="I159" s="107"/>
    </row>
    <row r="160" spans="1:9">
      <c r="A160" s="107"/>
      <c r="B160" s="107"/>
      <c r="C160" s="107"/>
      <c r="D160" s="117">
        <f>IF(ISNUMBER(SEARCH(ZAKL_DATA!$B$14,E160)),MAX($D$2:D159)+1,0)</f>
        <v>158</v>
      </c>
      <c r="E160" s="116" t="s">
        <v>1689</v>
      </c>
      <c r="F160" s="115">
        <v>3017</v>
      </c>
      <c r="G160" s="114"/>
      <c r="H160" s="113" t="str">
        <f>IFERROR(VLOOKUP(ROWS($H$3:H160),$D$3:$E$204,2,0),"")</f>
        <v>TIŠNOV</v>
      </c>
      <c r="I160" s="107"/>
    </row>
    <row r="161" spans="1:9" ht="51">
      <c r="A161" s="107"/>
      <c r="B161" s="107"/>
      <c r="C161" s="107"/>
      <c r="D161" s="117">
        <f>IF(ISNUMBER(SEARCH(ZAKL_DATA!$B$14,E161)),MAX($D$2:D160)+1,0)</f>
        <v>159</v>
      </c>
      <c r="E161" s="116" t="s">
        <v>1688</v>
      </c>
      <c r="F161" s="115">
        <v>3018</v>
      </c>
      <c r="G161" s="114"/>
      <c r="H161" s="113" t="str">
        <f>IFERROR(VLOOKUP(ROWS($H$3:H161),$D$3:$E$204,2,0),"")</f>
        <v>VESELÍ NAD MORAVOU</v>
      </c>
      <c r="I161" s="107"/>
    </row>
    <row r="162" spans="1:9">
      <c r="A162" s="107"/>
      <c r="B162" s="107"/>
      <c r="C162" s="107"/>
      <c r="D162" s="117">
        <f>IF(ISNUMBER(SEARCH(ZAKL_DATA!$B$14,E162)),MAX($D$2:D161)+1,0)</f>
        <v>160</v>
      </c>
      <c r="E162" s="116" t="s">
        <v>1687</v>
      </c>
      <c r="F162" s="115">
        <v>3019</v>
      </c>
      <c r="G162" s="114"/>
      <c r="H162" s="113" t="str">
        <f>IFERROR(VLOOKUP(ROWS($H$3:H162),$D$3:$E$204,2,0),"")</f>
        <v>VYŠKOV</v>
      </c>
      <c r="I162" s="107"/>
    </row>
    <row r="163" spans="1:9">
      <c r="A163" s="107"/>
      <c r="B163" s="107"/>
      <c r="C163" s="107"/>
      <c r="D163" s="117">
        <f>IF(ISNUMBER(SEARCH(ZAKL_DATA!$B$14,E163)),MAX($D$2:D162)+1,0)</f>
        <v>161</v>
      </c>
      <c r="E163" s="116" t="s">
        <v>1686</v>
      </c>
      <c r="F163" s="115">
        <v>3020</v>
      </c>
      <c r="G163" s="114"/>
      <c r="H163" s="113" t="str">
        <f>IFERROR(VLOOKUP(ROWS($H$3:H163),$D$3:$E$204,2,0),"")</f>
        <v>ZNOJMO</v>
      </c>
      <c r="I163" s="107"/>
    </row>
    <row r="164" spans="1:9" ht="25.5">
      <c r="A164" s="107"/>
      <c r="B164" s="107"/>
      <c r="C164" s="107"/>
      <c r="D164" s="117">
        <f>IF(ISNUMBER(SEARCH(ZAKL_DATA!$B$14,E164)),MAX($D$2:D163)+1,0)</f>
        <v>162</v>
      </c>
      <c r="E164" s="116" t="s">
        <v>1685</v>
      </c>
      <c r="F164" s="115">
        <v>3101</v>
      </c>
      <c r="G164" s="114"/>
      <c r="H164" s="113" t="str">
        <f>IFERROR(VLOOKUP(ROWS($H$3:H164),$D$3:$E$204,2,0),"")</f>
        <v>OLOMOUC</v>
      </c>
      <c r="I164" s="107"/>
    </row>
    <row r="165" spans="1:9" ht="25.5">
      <c r="A165" s="107"/>
      <c r="B165" s="107"/>
      <c r="C165" s="107"/>
      <c r="D165" s="117">
        <f>IF(ISNUMBER(SEARCH(ZAKL_DATA!$B$14,E165)),MAX($D$2:D164)+1,0)</f>
        <v>163</v>
      </c>
      <c r="E165" s="116" t="s">
        <v>1684</v>
      </c>
      <c r="F165" s="115">
        <v>3102</v>
      </c>
      <c r="G165" s="114"/>
      <c r="H165" s="113" t="str">
        <f>IFERROR(VLOOKUP(ROWS($H$3:H165),$D$3:$E$204,2,0),"")</f>
        <v>HRANICE</v>
      </c>
      <c r="I165" s="107"/>
    </row>
    <row r="166" spans="1:9">
      <c r="A166" s="107"/>
      <c r="B166" s="107"/>
      <c r="C166" s="107"/>
      <c r="D166" s="117">
        <f>IF(ISNUMBER(SEARCH(ZAKL_DATA!$B$14,E166)),MAX($D$2:D165)+1,0)</f>
        <v>164</v>
      </c>
      <c r="E166" s="116" t="s">
        <v>1683</v>
      </c>
      <c r="F166" s="115">
        <v>3103</v>
      </c>
      <c r="G166" s="114"/>
      <c r="H166" s="113" t="str">
        <f>IFERROR(VLOOKUP(ROWS($H$3:H166),$D$3:$E$204,2,0),"")</f>
        <v>JESENÍK</v>
      </c>
      <c r="I166" s="107"/>
    </row>
    <row r="167" spans="1:9">
      <c r="A167" s="107"/>
      <c r="B167" s="107"/>
      <c r="C167" s="107"/>
      <c r="D167" s="117">
        <f>IF(ISNUMBER(SEARCH(ZAKL_DATA!$B$14,E167)),MAX($D$2:D166)+1,0)</f>
        <v>165</v>
      </c>
      <c r="E167" s="116" t="s">
        <v>1682</v>
      </c>
      <c r="F167" s="115">
        <v>3104</v>
      </c>
      <c r="G167" s="114"/>
      <c r="H167" s="113" t="str">
        <f>IFERROR(VLOOKUP(ROWS($H$3:H167),$D$3:$E$204,2,0),"")</f>
        <v>KONICE</v>
      </c>
      <c r="I167" s="107"/>
    </row>
    <row r="168" spans="1:9">
      <c r="A168" s="107"/>
      <c r="B168" s="107"/>
      <c r="C168" s="107"/>
      <c r="D168" s="117">
        <f>IF(ISNUMBER(SEARCH(ZAKL_DATA!$B$14,E168)),MAX($D$2:D167)+1,0)</f>
        <v>166</v>
      </c>
      <c r="E168" s="116" t="s">
        <v>1681</v>
      </c>
      <c r="F168" s="115">
        <v>3105</v>
      </c>
      <c r="G168" s="114"/>
      <c r="H168" s="113" t="str">
        <f>IFERROR(VLOOKUP(ROWS($H$3:H168),$D$3:$E$204,2,0),"")</f>
        <v>LITOVEL</v>
      </c>
      <c r="I168" s="107"/>
    </row>
    <row r="169" spans="1:9" ht="25.5">
      <c r="A169" s="107"/>
      <c r="B169" s="107"/>
      <c r="C169" s="107"/>
      <c r="D169" s="117">
        <f>IF(ISNUMBER(SEARCH(ZAKL_DATA!$B$14,E169)),MAX($D$2:D168)+1,0)</f>
        <v>167</v>
      </c>
      <c r="E169" s="116" t="s">
        <v>1680</v>
      </c>
      <c r="F169" s="115">
        <v>3106</v>
      </c>
      <c r="G169" s="114"/>
      <c r="H169" s="113" t="str">
        <f>IFERROR(VLOOKUP(ROWS($H$3:H169),$D$3:$E$204,2,0),"")</f>
        <v>PROSTĚJOV</v>
      </c>
      <c r="I169" s="107"/>
    </row>
    <row r="170" spans="1:9">
      <c r="A170" s="107"/>
      <c r="B170" s="107"/>
      <c r="C170" s="107"/>
      <c r="D170" s="117">
        <f>IF(ISNUMBER(SEARCH(ZAKL_DATA!$B$14,E170)),MAX($D$2:D169)+1,0)</f>
        <v>168</v>
      </c>
      <c r="E170" s="116" t="s">
        <v>1679</v>
      </c>
      <c r="F170" s="115">
        <v>3107</v>
      </c>
      <c r="G170" s="114"/>
      <c r="H170" s="113" t="str">
        <f>IFERROR(VLOOKUP(ROWS($H$3:H170),$D$3:$E$204,2,0),"")</f>
        <v>PŘEROV</v>
      </c>
      <c r="I170" s="107"/>
    </row>
    <row r="171" spans="1:9" ht="25.5">
      <c r="A171" s="107"/>
      <c r="B171" s="107"/>
      <c r="C171" s="107"/>
      <c r="D171" s="117">
        <f>IF(ISNUMBER(SEARCH(ZAKL_DATA!$B$14,E171)),MAX($D$2:D170)+1,0)</f>
        <v>169</v>
      </c>
      <c r="E171" s="116" t="s">
        <v>1678</v>
      </c>
      <c r="F171" s="115">
        <v>3108</v>
      </c>
      <c r="G171" s="114"/>
      <c r="H171" s="113" t="str">
        <f>IFERROR(VLOOKUP(ROWS($H$3:H171),$D$3:$E$204,2,0),"")</f>
        <v>ŠTERNBERK</v>
      </c>
      <c r="I171" s="107"/>
    </row>
    <row r="172" spans="1:9" ht="25.5">
      <c r="A172" s="107"/>
      <c r="B172" s="107"/>
      <c r="C172" s="107"/>
      <c r="D172" s="117">
        <f>IF(ISNUMBER(SEARCH(ZAKL_DATA!$B$14,E172)),MAX($D$2:D171)+1,0)</f>
        <v>170</v>
      </c>
      <c r="E172" s="116" t="s">
        <v>1677</v>
      </c>
      <c r="F172" s="115">
        <v>3109</v>
      </c>
      <c r="G172" s="114"/>
      <c r="H172" s="113" t="str">
        <f>IFERROR(VLOOKUP(ROWS($H$3:H172),$D$3:$E$204,2,0),"")</f>
        <v>ŠUMPERK</v>
      </c>
      <c r="I172" s="107"/>
    </row>
    <row r="173" spans="1:9">
      <c r="A173" s="107"/>
      <c r="B173" s="107"/>
      <c r="C173" s="107"/>
      <c r="D173" s="117">
        <f>IF(ISNUMBER(SEARCH(ZAKL_DATA!$B$14,E173)),MAX($D$2:D172)+1,0)</f>
        <v>171</v>
      </c>
      <c r="E173" s="116" t="s">
        <v>1676</v>
      </c>
      <c r="F173" s="115">
        <v>3110</v>
      </c>
      <c r="G173" s="114"/>
      <c r="H173" s="113" t="str">
        <f>IFERROR(VLOOKUP(ROWS($H$3:H173),$D$3:$E$204,2,0),"")</f>
        <v>ZÁBŘEH</v>
      </c>
      <c r="I173" s="107"/>
    </row>
    <row r="174" spans="1:9" ht="25.5">
      <c r="A174" s="107"/>
      <c r="B174" s="107"/>
      <c r="C174" s="107"/>
      <c r="D174" s="117">
        <f>IF(ISNUMBER(SEARCH(ZAKL_DATA!$B$14,E174)),MAX($D$2:D173)+1,0)</f>
        <v>172</v>
      </c>
      <c r="E174" s="116" t="s">
        <v>1675</v>
      </c>
      <c r="F174" s="115">
        <v>3201</v>
      </c>
      <c r="G174" s="114"/>
      <c r="H174" s="113" t="str">
        <f>IFERROR(VLOOKUP(ROWS($H$3:H174),$D$3:$E$204,2,0),"")</f>
        <v>OSTRAVA I</v>
      </c>
      <c r="I174" s="107"/>
    </row>
    <row r="175" spans="1:9" ht="25.5">
      <c r="A175" s="107"/>
      <c r="B175" s="107"/>
      <c r="C175" s="107"/>
      <c r="D175" s="117">
        <f>IF(ISNUMBER(SEARCH(ZAKL_DATA!$B$14,E175)),MAX($D$2:D174)+1,0)</f>
        <v>173</v>
      </c>
      <c r="E175" s="116" t="s">
        <v>1674</v>
      </c>
      <c r="F175" s="115">
        <v>3202</v>
      </c>
      <c r="G175" s="114"/>
      <c r="H175" s="113" t="str">
        <f>IFERROR(VLOOKUP(ROWS($H$3:H175),$D$3:$E$204,2,0),"")</f>
        <v>OSTRAVA II</v>
      </c>
      <c r="I175" s="107"/>
    </row>
    <row r="176" spans="1:9" ht="25.5">
      <c r="A176" s="107"/>
      <c r="B176" s="107"/>
      <c r="C176" s="107"/>
      <c r="D176" s="117">
        <f>IF(ISNUMBER(SEARCH(ZAKL_DATA!$B$14,E176)),MAX($D$2:D175)+1,0)</f>
        <v>174</v>
      </c>
      <c r="E176" s="116" t="s">
        <v>1673</v>
      </c>
      <c r="F176" s="115">
        <v>3203</v>
      </c>
      <c r="G176" s="114"/>
      <c r="H176" s="113" t="str">
        <f>IFERROR(VLOOKUP(ROWS($H$3:H176),$D$3:$E$204,2,0),"")</f>
        <v>OSTRAVA III</v>
      </c>
      <c r="I176" s="107"/>
    </row>
    <row r="177" spans="1:9" ht="25.5">
      <c r="A177" s="107"/>
      <c r="B177" s="107"/>
      <c r="C177" s="107"/>
      <c r="D177" s="117">
        <f>IF(ISNUMBER(SEARCH(ZAKL_DATA!$B$14,E177)),MAX($D$2:D176)+1,0)</f>
        <v>175</v>
      </c>
      <c r="E177" s="116" t="s">
        <v>1672</v>
      </c>
      <c r="F177" s="115">
        <v>3204</v>
      </c>
      <c r="G177" s="114"/>
      <c r="H177" s="113" t="str">
        <f>IFERROR(VLOOKUP(ROWS($H$3:H177),$D$3:$E$204,2,0),"")</f>
        <v>BOHUMÍN</v>
      </c>
      <c r="I177" s="107"/>
    </row>
    <row r="178" spans="1:9" ht="25.5">
      <c r="A178" s="107"/>
      <c r="B178" s="107"/>
      <c r="C178" s="107"/>
      <c r="D178" s="117">
        <f>IF(ISNUMBER(SEARCH(ZAKL_DATA!$B$14,E178)),MAX($D$2:D177)+1,0)</f>
        <v>176</v>
      </c>
      <c r="E178" s="116" t="s">
        <v>1671</v>
      </c>
      <c r="F178" s="115">
        <v>3205</v>
      </c>
      <c r="G178" s="114"/>
      <c r="H178" s="113" t="str">
        <f>IFERROR(VLOOKUP(ROWS($H$3:H178),$D$3:$E$204,2,0),"")</f>
        <v>BRUNTÁL</v>
      </c>
      <c r="I178" s="107"/>
    </row>
    <row r="179" spans="1:9" ht="25.5">
      <c r="A179" s="107"/>
      <c r="B179" s="107"/>
      <c r="C179" s="107"/>
      <c r="D179" s="117">
        <f>IF(ISNUMBER(SEARCH(ZAKL_DATA!$B$14,E179)),MAX($D$2:D178)+1,0)</f>
        <v>177</v>
      </c>
      <c r="E179" s="116" t="s">
        <v>1670</v>
      </c>
      <c r="F179" s="115">
        <v>3206</v>
      </c>
      <c r="G179" s="114"/>
      <c r="H179" s="113" t="str">
        <f>IFERROR(VLOOKUP(ROWS($H$3:H179),$D$3:$E$204,2,0),"")</f>
        <v>ČESKÝ TĚŠÍN</v>
      </c>
      <c r="I179" s="107"/>
    </row>
    <row r="180" spans="1:9" ht="25.5">
      <c r="A180" s="107"/>
      <c r="B180" s="107"/>
      <c r="C180" s="107"/>
      <c r="D180" s="117">
        <f>IF(ISNUMBER(SEARCH(ZAKL_DATA!$B$14,E180)),MAX($D$2:D179)+1,0)</f>
        <v>178</v>
      </c>
      <c r="E180" s="116" t="s">
        <v>1669</v>
      </c>
      <c r="F180" s="115">
        <v>3207</v>
      </c>
      <c r="G180" s="114"/>
      <c r="H180" s="113" t="str">
        <f>IFERROR(VLOOKUP(ROWS($H$3:H180),$D$3:$E$204,2,0),"")</f>
        <v>FRÝDEK-MÍSTEK</v>
      </c>
      <c r="I180" s="107"/>
    </row>
    <row r="181" spans="1:9" ht="51">
      <c r="A181" s="107"/>
      <c r="B181" s="107"/>
      <c r="C181" s="107"/>
      <c r="D181" s="117">
        <f>IF(ISNUMBER(SEARCH(ZAKL_DATA!$B$14,E181)),MAX($D$2:D180)+1,0)</f>
        <v>179</v>
      </c>
      <c r="E181" s="116" t="s">
        <v>1668</v>
      </c>
      <c r="F181" s="115">
        <v>3208</v>
      </c>
      <c r="G181" s="114"/>
      <c r="H181" s="113" t="str">
        <f>IFERROR(VLOOKUP(ROWS($H$3:H181),$D$3:$E$204,2,0),"")</f>
        <v>FRÝDLANT NAD OSTRAV.</v>
      </c>
      <c r="I181" s="107"/>
    </row>
    <row r="182" spans="1:9">
      <c r="A182" s="107"/>
      <c r="B182" s="107"/>
      <c r="C182" s="107"/>
      <c r="D182" s="117">
        <f>IF(ISNUMBER(SEARCH(ZAKL_DATA!$B$14,E182)),MAX($D$2:D181)+1,0)</f>
        <v>180</v>
      </c>
      <c r="E182" s="116" t="s">
        <v>1667</v>
      </c>
      <c r="F182" s="115">
        <v>3209</v>
      </c>
      <c r="G182" s="114"/>
      <c r="H182" s="113" t="str">
        <f>IFERROR(VLOOKUP(ROWS($H$3:H182),$D$3:$E$204,2,0),"")</f>
        <v>FULNEK</v>
      </c>
      <c r="I182" s="107"/>
    </row>
    <row r="183" spans="1:9" ht="25.5">
      <c r="A183" s="107"/>
      <c r="B183" s="107"/>
      <c r="C183" s="107"/>
      <c r="D183" s="117">
        <f>IF(ISNUMBER(SEARCH(ZAKL_DATA!$B$14,E183)),MAX($D$2:D182)+1,0)</f>
        <v>181</v>
      </c>
      <c r="E183" s="116" t="s">
        <v>1666</v>
      </c>
      <c r="F183" s="115">
        <v>3210</v>
      </c>
      <c r="G183" s="114"/>
      <c r="H183" s="113" t="str">
        <f>IFERROR(VLOOKUP(ROWS($H$3:H183),$D$3:$E$204,2,0),"")</f>
        <v>HAVÍŘOV</v>
      </c>
      <c r="I183" s="107"/>
    </row>
    <row r="184" spans="1:9">
      <c r="A184" s="107"/>
      <c r="B184" s="107"/>
      <c r="C184" s="107"/>
      <c r="D184" s="117">
        <f>IF(ISNUMBER(SEARCH(ZAKL_DATA!$B$14,E184)),MAX($D$2:D183)+1,0)</f>
        <v>182</v>
      </c>
      <c r="E184" s="116" t="s">
        <v>1665</v>
      </c>
      <c r="F184" s="115">
        <v>3211</v>
      </c>
      <c r="G184" s="114"/>
      <c r="H184" s="113" t="str">
        <f>IFERROR(VLOOKUP(ROWS($H$3:H184),$D$3:$E$204,2,0),"")</f>
        <v>HLUČÍN</v>
      </c>
      <c r="I184" s="107"/>
    </row>
    <row r="185" spans="1:9" ht="25.5">
      <c r="A185" s="107"/>
      <c r="B185" s="107"/>
      <c r="C185" s="107"/>
      <c r="D185" s="117">
        <f>IF(ISNUMBER(SEARCH(ZAKL_DATA!$B$14,E185)),MAX($D$2:D184)+1,0)</f>
        <v>183</v>
      </c>
      <c r="E185" s="116" t="s">
        <v>1664</v>
      </c>
      <c r="F185" s="115">
        <v>3212</v>
      </c>
      <c r="G185" s="114"/>
      <c r="H185" s="113" t="str">
        <f>IFERROR(VLOOKUP(ROWS($H$3:H185),$D$3:$E$204,2,0),"")</f>
        <v>KARVINÁ</v>
      </c>
      <c r="I185" s="107"/>
    </row>
    <row r="186" spans="1:9" ht="25.5">
      <c r="A186" s="107"/>
      <c r="B186" s="107"/>
      <c r="C186" s="107"/>
      <c r="D186" s="117">
        <f>IF(ISNUMBER(SEARCH(ZAKL_DATA!$B$14,E186)),MAX($D$2:D185)+1,0)</f>
        <v>184</v>
      </c>
      <c r="E186" s="116" t="s">
        <v>1663</v>
      </c>
      <c r="F186" s="115">
        <v>3213</v>
      </c>
      <c r="G186" s="114"/>
      <c r="H186" s="113" t="str">
        <f>IFERROR(VLOOKUP(ROWS($H$3:H186),$D$3:$E$204,2,0),"")</f>
        <v>KOPŘIVNICE</v>
      </c>
      <c r="I186" s="107"/>
    </row>
    <row r="187" spans="1:9">
      <c r="A187" s="107"/>
      <c r="B187" s="107"/>
      <c r="C187" s="107"/>
      <c r="D187" s="117">
        <f>IF(ISNUMBER(SEARCH(ZAKL_DATA!$B$14,E187)),MAX($D$2:D186)+1,0)</f>
        <v>185</v>
      </c>
      <c r="E187" s="116" t="s">
        <v>1662</v>
      </c>
      <c r="F187" s="115">
        <v>3214</v>
      </c>
      <c r="G187" s="114"/>
      <c r="H187" s="113" t="str">
        <f>IFERROR(VLOOKUP(ROWS($H$3:H187),$D$3:$E$204,2,0),"")</f>
        <v>KRNOV</v>
      </c>
      <c r="I187" s="107"/>
    </row>
    <row r="188" spans="1:9" ht="25.5">
      <c r="A188" s="107"/>
      <c r="B188" s="107"/>
      <c r="C188" s="107"/>
      <c r="D188" s="117">
        <f>IF(ISNUMBER(SEARCH(ZAKL_DATA!$B$14,E188)),MAX($D$2:D187)+1,0)</f>
        <v>186</v>
      </c>
      <c r="E188" s="116" t="s">
        <v>1661</v>
      </c>
      <c r="F188" s="115">
        <v>3215</v>
      </c>
      <c r="G188" s="114"/>
      <c r="H188" s="113" t="str">
        <f>IFERROR(VLOOKUP(ROWS($H$3:H188),$D$3:$E$204,2,0),"")</f>
        <v>NOVÝ JIČÍN</v>
      </c>
      <c r="I188" s="107"/>
    </row>
    <row r="189" spans="1:9">
      <c r="A189" s="107"/>
      <c r="B189" s="107"/>
      <c r="C189" s="107"/>
      <c r="D189" s="117">
        <f>IF(ISNUMBER(SEARCH(ZAKL_DATA!$B$14,E189)),MAX($D$2:D188)+1,0)</f>
        <v>187</v>
      </c>
      <c r="E189" s="116" t="s">
        <v>1660</v>
      </c>
      <c r="F189" s="115">
        <v>3216</v>
      </c>
      <c r="G189" s="114"/>
      <c r="H189" s="113" t="str">
        <f>IFERROR(VLOOKUP(ROWS($H$3:H189),$D$3:$E$204,2,0),"")</f>
        <v>OPAVA</v>
      </c>
      <c r="I189" s="107"/>
    </row>
    <row r="190" spans="1:9">
      <c r="A190" s="107"/>
      <c r="B190" s="107"/>
      <c r="C190" s="107"/>
      <c r="D190" s="117">
        <f>IF(ISNUMBER(SEARCH(ZAKL_DATA!$B$14,E190)),MAX($D$2:D189)+1,0)</f>
        <v>188</v>
      </c>
      <c r="E190" s="116" t="s">
        <v>1659</v>
      </c>
      <c r="F190" s="115">
        <v>3217</v>
      </c>
      <c r="G190" s="114"/>
      <c r="H190" s="113" t="str">
        <f>IFERROR(VLOOKUP(ROWS($H$3:H190),$D$3:$E$204,2,0),"")</f>
        <v>ORLOVÁ</v>
      </c>
      <c r="I190" s="107"/>
    </row>
    <row r="191" spans="1:9">
      <c r="A191" s="107"/>
      <c r="B191" s="107"/>
      <c r="C191" s="107"/>
      <c r="D191" s="117">
        <f>IF(ISNUMBER(SEARCH(ZAKL_DATA!$B$14,E191)),MAX($D$2:D190)+1,0)</f>
        <v>189</v>
      </c>
      <c r="E191" s="116" t="s">
        <v>1658</v>
      </c>
      <c r="F191" s="115">
        <v>3218</v>
      </c>
      <c r="G191" s="114"/>
      <c r="H191" s="113" t="str">
        <f>IFERROR(VLOOKUP(ROWS($H$3:H191),$D$3:$E$204,2,0),"")</f>
        <v>TŘINEC</v>
      </c>
      <c r="I191" s="107"/>
    </row>
    <row r="192" spans="1:9">
      <c r="A192" s="107"/>
      <c r="B192" s="107"/>
      <c r="C192" s="107"/>
      <c r="D192" s="117">
        <f>IF(ISNUMBER(SEARCH(ZAKL_DATA!$B$14,E192)),MAX($D$2:D191)+1,0)</f>
        <v>190</v>
      </c>
      <c r="E192" s="116" t="s">
        <v>1657</v>
      </c>
      <c r="F192" s="115">
        <v>3301</v>
      </c>
      <c r="G192" s="114"/>
      <c r="H192" s="113" t="str">
        <f>IFERROR(VLOOKUP(ROWS($H$3:H192),$D$3:$E$204,2,0),"")</f>
        <v>ZLÍN</v>
      </c>
      <c r="I192" s="107"/>
    </row>
    <row r="193" spans="1:9" ht="51">
      <c r="A193" s="107"/>
      <c r="B193" s="107"/>
      <c r="C193" s="107"/>
      <c r="D193" s="117">
        <f>IF(ISNUMBER(SEARCH(ZAKL_DATA!$B$14,E193)),MAX($D$2:D192)+1,0)</f>
        <v>191</v>
      </c>
      <c r="E193" s="116" t="s">
        <v>1656</v>
      </c>
      <c r="F193" s="115">
        <v>3302</v>
      </c>
      <c r="G193" s="114"/>
      <c r="H193" s="113" t="str">
        <f>IFERROR(VLOOKUP(ROWS($H$3:H193),$D$3:$E$204,2,0),"")</f>
        <v>BYSTŘICE POD HOSTÝNEM</v>
      </c>
      <c r="I193" s="107"/>
    </row>
    <row r="194" spans="1:9" ht="25.5">
      <c r="A194" s="107"/>
      <c r="B194" s="107"/>
      <c r="C194" s="107"/>
      <c r="D194" s="117">
        <f>IF(ISNUMBER(SEARCH(ZAKL_DATA!$B$14,E194)),MAX($D$2:D193)+1,0)</f>
        <v>192</v>
      </c>
      <c r="E194" s="116" t="s">
        <v>1655</v>
      </c>
      <c r="F194" s="115">
        <v>3303</v>
      </c>
      <c r="G194" s="114"/>
      <c r="H194" s="113" t="str">
        <f>IFERROR(VLOOKUP(ROWS($H$3:H194),$D$3:$E$204,2,0),"")</f>
        <v>HOLEŠOV</v>
      </c>
      <c r="I194" s="107"/>
    </row>
    <row r="195" spans="1:9" ht="25.5">
      <c r="A195" s="107"/>
      <c r="B195" s="107"/>
      <c r="C195" s="107"/>
      <c r="D195" s="117">
        <f>IF(ISNUMBER(SEARCH(ZAKL_DATA!$B$14,E195)),MAX($D$2:D194)+1,0)</f>
        <v>193</v>
      </c>
      <c r="E195" s="116" t="s">
        <v>1654</v>
      </c>
      <c r="F195" s="115">
        <v>3304</v>
      </c>
      <c r="G195" s="114"/>
      <c r="H195" s="113" t="str">
        <f>IFERROR(VLOOKUP(ROWS($H$3:H195),$D$3:$E$204,2,0),"")</f>
        <v>KROMĚŘÍŽ</v>
      </c>
      <c r="I195" s="107"/>
    </row>
    <row r="196" spans="1:9" ht="25.5">
      <c r="A196" s="107"/>
      <c r="B196" s="107"/>
      <c r="C196" s="107"/>
      <c r="D196" s="117">
        <f>IF(ISNUMBER(SEARCH(ZAKL_DATA!$B$14,E196)),MAX($D$2:D195)+1,0)</f>
        <v>194</v>
      </c>
      <c r="E196" s="116" t="s">
        <v>1653</v>
      </c>
      <c r="F196" s="115">
        <v>3305</v>
      </c>
      <c r="G196" s="114"/>
      <c r="H196" s="113" t="str">
        <f>IFERROR(VLOOKUP(ROWS($H$3:H196),$D$3:$E$204,2,0),"")</f>
        <v>LUHAČOVICE</v>
      </c>
      <c r="I196" s="107"/>
    </row>
    <row r="197" spans="1:9" ht="25.5">
      <c r="A197" s="107"/>
      <c r="B197" s="107"/>
      <c r="C197" s="107"/>
      <c r="D197" s="117">
        <f>IF(ISNUMBER(SEARCH(ZAKL_DATA!$B$14,E197)),MAX($D$2:D196)+1,0)</f>
        <v>195</v>
      </c>
      <c r="E197" s="116" t="s">
        <v>1652</v>
      </c>
      <c r="F197" s="115">
        <v>3306</v>
      </c>
      <c r="G197" s="114"/>
      <c r="H197" s="113" t="str">
        <f>IFERROR(VLOOKUP(ROWS($H$3:H197),$D$3:$E$204,2,0),"")</f>
        <v>OTROKOVICE</v>
      </c>
      <c r="I197" s="107"/>
    </row>
    <row r="198" spans="1:9" ht="38.25">
      <c r="A198" s="107"/>
      <c r="B198" s="107"/>
      <c r="C198" s="107"/>
      <c r="D198" s="117">
        <f>IF(ISNUMBER(SEARCH(ZAKL_DATA!$B$14,E198)),MAX($D$2:D197)+1,0)</f>
        <v>196</v>
      </c>
      <c r="E198" s="116" t="s">
        <v>1651</v>
      </c>
      <c r="F198" s="115">
        <v>3307</v>
      </c>
      <c r="G198" s="114"/>
      <c r="H198" s="113" t="str">
        <f>IFERROR(VLOOKUP(ROWS($H$3:H198),$D$3:$E$204,2,0),"")</f>
        <v>ROŽNOV POD RADH.</v>
      </c>
      <c r="I198" s="107"/>
    </row>
    <row r="199" spans="1:9" ht="25.5">
      <c r="A199" s="107"/>
      <c r="B199" s="107"/>
      <c r="C199" s="107"/>
      <c r="D199" s="117">
        <f>IF(ISNUMBER(SEARCH(ZAKL_DATA!$B$14,E199)),MAX($D$2:D198)+1,0)</f>
        <v>197</v>
      </c>
      <c r="E199" s="116" t="s">
        <v>1650</v>
      </c>
      <c r="F199" s="115">
        <v>3308</v>
      </c>
      <c r="G199" s="114"/>
      <c r="H199" s="113" t="str">
        <f>IFERROR(VLOOKUP(ROWS($H$3:H199),$D$3:$E$204,2,0),"")</f>
        <v>UHERSKÝ BROD</v>
      </c>
      <c r="I199" s="107"/>
    </row>
    <row r="200" spans="1:9" ht="51">
      <c r="A200" s="107"/>
      <c r="B200" s="107"/>
      <c r="C200" s="107"/>
      <c r="D200" s="117">
        <f>IF(ISNUMBER(SEARCH(ZAKL_DATA!$B$14,E200)),MAX($D$2:D199)+1,0)</f>
        <v>198</v>
      </c>
      <c r="E200" s="116" t="s">
        <v>1649</v>
      </c>
      <c r="F200" s="115">
        <v>3309</v>
      </c>
      <c r="G200" s="114"/>
      <c r="H200" s="113" t="str">
        <f>IFERROR(VLOOKUP(ROWS($H$3:H200),$D$3:$E$204,2,0),"")</f>
        <v>UHERSKÉ HRADIŠTĚ</v>
      </c>
      <c r="I200" s="107"/>
    </row>
    <row r="201" spans="1:9" ht="38.25">
      <c r="A201" s="107"/>
      <c r="B201" s="107"/>
      <c r="C201" s="107"/>
      <c r="D201" s="117">
        <f>IF(ISNUMBER(SEARCH(ZAKL_DATA!$B$14,E201)),MAX($D$2:D200)+1,0)</f>
        <v>199</v>
      </c>
      <c r="E201" s="116" t="s">
        <v>1648</v>
      </c>
      <c r="F201" s="115">
        <v>3310</v>
      </c>
      <c r="G201" s="114"/>
      <c r="H201" s="113" t="str">
        <f>IFERROR(VLOOKUP(ROWS($H$3:H201),$D$3:$E$204,2,0),"")</f>
        <v>VALAŠSKÉ MEZIŘÍČÍ</v>
      </c>
      <c r="I201" s="107"/>
    </row>
    <row r="202" spans="1:9" ht="51">
      <c r="A202" s="107"/>
      <c r="B202" s="107"/>
      <c r="C202" s="107"/>
      <c r="D202" s="117">
        <f>IF(ISNUMBER(SEARCH(ZAKL_DATA!$B$14,E202)),MAX($D$2:D201)+1,0)</f>
        <v>200</v>
      </c>
      <c r="E202" s="116" t="s">
        <v>1647</v>
      </c>
      <c r="F202" s="115">
        <v>3311</v>
      </c>
      <c r="G202" s="114"/>
      <c r="H202" s="113" t="str">
        <f>IFERROR(VLOOKUP(ROWS($H$3:H202),$D$3:$E$204,2,0),"")</f>
        <v>VALAŠSKÉ KLOBOUKY</v>
      </c>
      <c r="I202" s="107"/>
    </row>
    <row r="203" spans="1:9">
      <c r="A203" s="107"/>
      <c r="B203" s="107"/>
      <c r="C203" s="107"/>
      <c r="D203" s="117">
        <f>IF(ISNUMBER(SEARCH(ZAKL_DATA!$B$14,E203)),MAX($D$2:D202)+1,0)</f>
        <v>201</v>
      </c>
      <c r="E203" s="116" t="s">
        <v>1646</v>
      </c>
      <c r="F203" s="115">
        <v>3312</v>
      </c>
      <c r="G203" s="114"/>
      <c r="H203" s="113" t="str">
        <f>IFERROR(VLOOKUP(ROWS($H$3:H203),$D$3:$E$204,2,0),"")</f>
        <v>VSETÍN</v>
      </c>
      <c r="I203" s="107"/>
    </row>
    <row r="204" spans="1:9" ht="39" thickBot="1">
      <c r="A204" s="107"/>
      <c r="B204" s="107"/>
      <c r="C204" s="107"/>
      <c r="D204" s="117">
        <f>IF(ISNUMBER(SEARCH(ZAKL_DATA!$B$14,E204)),MAX($D$2:D203)+1,0)</f>
        <v>202</v>
      </c>
      <c r="E204" s="112" t="s">
        <v>1645</v>
      </c>
      <c r="F204" s="111">
        <v>4000</v>
      </c>
      <c r="G204" s="110"/>
      <c r="H204" s="109" t="str">
        <f>IFERROR(VLOOKUP(ROWS($H$3:H204),$D$3:$E$204,2,0),"")</f>
        <v>SPECIALIZOVANÝ</v>
      </c>
      <c r="I204" s="107"/>
    </row>
    <row r="205" spans="1:9">
      <c r="A205" s="107"/>
      <c r="B205" s="107"/>
      <c r="C205" s="107"/>
      <c r="D205" s="108"/>
      <c r="E205" s="107"/>
      <c r="F205" s="107"/>
      <c r="G205" s="107"/>
      <c r="H205" s="107" t="str">
        <f>IFERROR(VLOOKUP(ROWS($H$3:H205),$D$2:$E$204,2,0),"")</f>
        <v/>
      </c>
      <c r="I205" s="107"/>
    </row>
  </sheetData>
  <sheetProtection algorithmName="SHA-512" hashValue="/psvM/NoBkUevxn439r5eGg3qvILeuwVIlxhtRSxHVEkuH0G2Td9fyWJlioWHDg44rJf28kJZItD50GI+brqxw==" saltValue="c3qCFmFjIqvIuaeI8tBHHQ==" spinCount="100000" sheet="1" objects="1" scenarios="1"/>
  <dataValidations disablePrompts="1" count="1">
    <dataValidation type="list" allowBlank="1" showInputMessage="1" sqref="B20" xr:uid="{00000000-0002-0000-1300-000000000000}">
      <formula1>validation_list2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Q253"/>
  <sheetViews>
    <sheetView topLeftCell="H1" workbookViewId="0">
      <selection activeCell="B3" sqref="B3:B17"/>
    </sheetView>
  </sheetViews>
  <sheetFormatPr defaultColWidth="8.85546875" defaultRowHeight="12.75"/>
  <cols>
    <col min="2" max="2" width="68.7109375" bestFit="1" customWidth="1"/>
    <col min="3" max="3" width="13.42578125" customWidth="1"/>
    <col min="4" max="4" width="10.140625" bestFit="1" customWidth="1"/>
    <col min="5" max="5" width="18.42578125" customWidth="1"/>
    <col min="6" max="6" width="8.140625" bestFit="1" customWidth="1"/>
    <col min="7" max="7" width="11.28515625" bestFit="1" customWidth="1"/>
    <col min="8" max="8" width="9.85546875" style="90" customWidth="1"/>
    <col min="9" max="9" width="8.28515625" style="90" customWidth="1"/>
    <col min="10" max="10" width="9.42578125" style="90" customWidth="1"/>
    <col min="11" max="11" width="30.7109375" style="92" customWidth="1"/>
    <col min="12" max="12" width="35.140625" style="91" customWidth="1"/>
    <col min="13" max="13" width="35.7109375" style="91" customWidth="1"/>
    <col min="14" max="14" width="39.85546875" style="91" customWidth="1"/>
  </cols>
  <sheetData>
    <row r="1" spans="1:17" ht="16.5" thickBot="1">
      <c r="A1" s="73" t="s">
        <v>104</v>
      </c>
      <c r="B1" s="67" t="s">
        <v>101</v>
      </c>
      <c r="C1" s="67" t="s">
        <v>102</v>
      </c>
      <c r="D1" s="69" t="s">
        <v>103</v>
      </c>
      <c r="E1" s="68" t="s">
        <v>152</v>
      </c>
      <c r="H1" s="425" t="s">
        <v>311</v>
      </c>
      <c r="I1" s="426"/>
      <c r="J1" s="427"/>
      <c r="K1" s="425" t="s">
        <v>312</v>
      </c>
      <c r="L1" s="427"/>
      <c r="M1" s="428" t="s">
        <v>313</v>
      </c>
      <c r="N1" s="429"/>
    </row>
    <row r="2" spans="1:17" ht="16.5" thickBot="1">
      <c r="A2" s="70">
        <v>1</v>
      </c>
      <c r="B2" s="66" t="s">
        <v>76</v>
      </c>
      <c r="C2" s="66">
        <v>13</v>
      </c>
      <c r="D2" s="66" t="s">
        <v>77</v>
      </c>
      <c r="E2" s="66">
        <v>77620021</v>
      </c>
      <c r="H2" s="89" t="s">
        <v>314</v>
      </c>
      <c r="I2" s="89" t="s">
        <v>315</v>
      </c>
      <c r="J2" s="89" t="s">
        <v>316</v>
      </c>
      <c r="K2" s="89" t="s">
        <v>317</v>
      </c>
      <c r="L2" s="89" t="s">
        <v>318</v>
      </c>
      <c r="M2" s="89" t="s">
        <v>317</v>
      </c>
      <c r="N2" s="89" t="s">
        <v>318</v>
      </c>
    </row>
    <row r="3" spans="1:17">
      <c r="A3" s="71">
        <v>2</v>
      </c>
      <c r="B3" s="66" t="s">
        <v>78</v>
      </c>
      <c r="C3" s="66">
        <v>451</v>
      </c>
      <c r="D3" s="66" t="s">
        <v>77</v>
      </c>
      <c r="E3" s="66">
        <v>77628031</v>
      </c>
      <c r="G3" s="65"/>
      <c r="H3" s="102">
        <v>203</v>
      </c>
      <c r="I3" s="129" t="s">
        <v>524</v>
      </c>
      <c r="J3" s="90" t="s">
        <v>525</v>
      </c>
      <c r="K3" s="92" t="s">
        <v>1629</v>
      </c>
      <c r="L3" s="92" t="s">
        <v>527</v>
      </c>
      <c r="M3" s="92" t="s">
        <v>528</v>
      </c>
      <c r="N3" s="91" t="s">
        <v>529</v>
      </c>
      <c r="P3" s="92" t="s">
        <v>1629</v>
      </c>
      <c r="Q3" s="90" t="s">
        <v>524</v>
      </c>
    </row>
    <row r="4" spans="1:17">
      <c r="A4" s="71">
        <v>3</v>
      </c>
      <c r="B4" s="66" t="s">
        <v>79</v>
      </c>
      <c r="C4" s="66">
        <v>452</v>
      </c>
      <c r="D4" s="66" t="s">
        <v>77</v>
      </c>
      <c r="E4" s="66">
        <v>77628111</v>
      </c>
      <c r="G4" s="65"/>
      <c r="H4" s="102">
        <v>4</v>
      </c>
      <c r="I4" s="129" t="s">
        <v>319</v>
      </c>
      <c r="J4" s="90" t="s">
        <v>320</v>
      </c>
      <c r="K4" s="91" t="s">
        <v>321</v>
      </c>
      <c r="L4" s="91" t="s">
        <v>322</v>
      </c>
      <c r="M4" s="92" t="s">
        <v>323</v>
      </c>
      <c r="N4" s="91" t="s">
        <v>324</v>
      </c>
      <c r="P4" s="91" t="s">
        <v>321</v>
      </c>
      <c r="Q4" s="90" t="s">
        <v>319</v>
      </c>
    </row>
    <row r="5" spans="1:17" ht="25.5">
      <c r="A5" s="71">
        <v>4</v>
      </c>
      <c r="B5" s="66" t="s">
        <v>73</v>
      </c>
      <c r="C5" s="66">
        <v>453</v>
      </c>
      <c r="D5" s="66" t="s">
        <v>80</v>
      </c>
      <c r="E5" s="66">
        <v>77627231</v>
      </c>
      <c r="G5" s="65"/>
      <c r="H5" s="102">
        <v>248</v>
      </c>
      <c r="I5" s="129" t="s">
        <v>325</v>
      </c>
      <c r="J5" s="90" t="s">
        <v>326</v>
      </c>
      <c r="K5" s="91" t="s">
        <v>327</v>
      </c>
      <c r="L5" s="91" t="s">
        <v>328</v>
      </c>
      <c r="M5" s="92" t="s">
        <v>329</v>
      </c>
      <c r="N5" s="91" t="s">
        <v>329</v>
      </c>
      <c r="P5" s="91" t="s">
        <v>327</v>
      </c>
      <c r="Q5" s="90" t="s">
        <v>325</v>
      </c>
    </row>
    <row r="6" spans="1:17">
      <c r="A6" s="71">
        <v>5</v>
      </c>
      <c r="B6" s="66" t="s">
        <v>81</v>
      </c>
      <c r="C6" s="66">
        <v>454</v>
      </c>
      <c r="D6" s="66" t="s">
        <v>82</v>
      </c>
      <c r="E6" s="66">
        <v>77627311</v>
      </c>
      <c r="H6" s="102">
        <v>8</v>
      </c>
      <c r="I6" s="129" t="s">
        <v>330</v>
      </c>
      <c r="J6" s="90" t="s">
        <v>331</v>
      </c>
      <c r="K6" s="92" t="s">
        <v>332</v>
      </c>
      <c r="L6" s="91" t="s">
        <v>333</v>
      </c>
      <c r="M6" s="92" t="s">
        <v>334</v>
      </c>
      <c r="N6" s="91" t="s">
        <v>335</v>
      </c>
      <c r="P6" s="92" t="s">
        <v>332</v>
      </c>
      <c r="Q6" s="90" t="s">
        <v>330</v>
      </c>
    </row>
    <row r="7" spans="1:17" ht="25.5">
      <c r="A7" s="71">
        <v>6</v>
      </c>
      <c r="B7" s="66" t="s">
        <v>83</v>
      </c>
      <c r="C7" s="66">
        <v>455</v>
      </c>
      <c r="D7" s="66" t="s">
        <v>84</v>
      </c>
      <c r="E7" s="66">
        <v>77629341</v>
      </c>
      <c r="H7" s="102">
        <v>12</v>
      </c>
      <c r="I7" s="129" t="s">
        <v>336</v>
      </c>
      <c r="J7" s="90" t="s">
        <v>337</v>
      </c>
      <c r="K7" s="92" t="s">
        <v>338</v>
      </c>
      <c r="L7" s="91" t="s">
        <v>339</v>
      </c>
      <c r="M7" s="92" t="s">
        <v>340</v>
      </c>
      <c r="N7" s="91" t="s">
        <v>341</v>
      </c>
      <c r="P7" s="92" t="s">
        <v>338</v>
      </c>
      <c r="Q7" s="90" t="s">
        <v>336</v>
      </c>
    </row>
    <row r="8" spans="1:17" ht="25.5">
      <c r="A8" s="71">
        <v>7</v>
      </c>
      <c r="B8" s="66" t="s">
        <v>85</v>
      </c>
      <c r="C8" s="66">
        <v>456</v>
      </c>
      <c r="D8" s="66" t="s">
        <v>86</v>
      </c>
      <c r="E8" s="66">
        <v>77621411</v>
      </c>
      <c r="H8" s="102">
        <v>16</v>
      </c>
      <c r="I8" s="129" t="s">
        <v>342</v>
      </c>
      <c r="J8" s="90" t="s">
        <v>343</v>
      </c>
      <c r="K8" s="92" t="s">
        <v>344</v>
      </c>
      <c r="L8" s="91" t="s">
        <v>345</v>
      </c>
      <c r="M8" s="92" t="s">
        <v>346</v>
      </c>
      <c r="N8" s="91" t="s">
        <v>346</v>
      </c>
      <c r="P8" s="92" t="s">
        <v>344</v>
      </c>
      <c r="Q8" s="90" t="s">
        <v>342</v>
      </c>
    </row>
    <row r="9" spans="1:17">
      <c r="A9" s="71">
        <v>8</v>
      </c>
      <c r="B9" s="66" t="s">
        <v>87</v>
      </c>
      <c r="C9" s="66">
        <v>457</v>
      </c>
      <c r="D9" s="66" t="s">
        <v>88</v>
      </c>
      <c r="E9" s="66">
        <v>77628461</v>
      </c>
      <c r="H9" s="102">
        <v>850</v>
      </c>
      <c r="I9" s="129" t="s">
        <v>347</v>
      </c>
      <c r="J9" s="90" t="s">
        <v>348</v>
      </c>
      <c r="K9" s="92" t="s">
        <v>349</v>
      </c>
      <c r="L9" s="91" t="s">
        <v>349</v>
      </c>
      <c r="M9" s="92" t="s">
        <v>350</v>
      </c>
      <c r="N9" s="91" t="s">
        <v>351</v>
      </c>
      <c r="P9" s="92" t="s">
        <v>349</v>
      </c>
      <c r="Q9" s="90" t="s">
        <v>347</v>
      </c>
    </row>
    <row r="10" spans="1:17" ht="25.5">
      <c r="A10" s="71">
        <v>9</v>
      </c>
      <c r="B10" s="66" t="s">
        <v>74</v>
      </c>
      <c r="C10" s="66">
        <v>458</v>
      </c>
      <c r="D10" s="66" t="s">
        <v>89</v>
      </c>
      <c r="E10" s="66">
        <v>77626511</v>
      </c>
      <c r="H10" s="102">
        <v>20</v>
      </c>
      <c r="I10" s="129" t="s">
        <v>352</v>
      </c>
      <c r="J10" s="90" t="s">
        <v>353</v>
      </c>
      <c r="K10" s="92" t="s">
        <v>354</v>
      </c>
      <c r="L10" s="91" t="s">
        <v>355</v>
      </c>
      <c r="M10" s="92" t="s">
        <v>356</v>
      </c>
      <c r="N10" s="91" t="s">
        <v>355</v>
      </c>
      <c r="P10" s="92" t="s">
        <v>354</v>
      </c>
      <c r="Q10" s="90" t="s">
        <v>352</v>
      </c>
    </row>
    <row r="11" spans="1:17">
      <c r="A11" s="71">
        <v>10</v>
      </c>
      <c r="B11" s="66" t="s">
        <v>75</v>
      </c>
      <c r="C11" s="66">
        <v>459</v>
      </c>
      <c r="D11" s="66" t="s">
        <v>90</v>
      </c>
      <c r="E11" s="66">
        <v>77622561</v>
      </c>
      <c r="H11" s="102">
        <v>24</v>
      </c>
      <c r="I11" s="129" t="s">
        <v>357</v>
      </c>
      <c r="J11" s="90" t="s">
        <v>358</v>
      </c>
      <c r="K11" s="92" t="s">
        <v>359</v>
      </c>
      <c r="L11" s="91" t="s">
        <v>360</v>
      </c>
      <c r="M11" s="92" t="s">
        <v>361</v>
      </c>
      <c r="N11" s="91" t="s">
        <v>360</v>
      </c>
      <c r="P11" s="92" t="s">
        <v>359</v>
      </c>
      <c r="Q11" s="90" t="s">
        <v>357</v>
      </c>
    </row>
    <row r="12" spans="1:17">
      <c r="A12" s="71">
        <v>11</v>
      </c>
      <c r="B12" s="66" t="s">
        <v>91</v>
      </c>
      <c r="C12" s="66">
        <v>460</v>
      </c>
      <c r="D12" s="66" t="s">
        <v>92</v>
      </c>
      <c r="E12" s="66">
        <v>67626681</v>
      </c>
      <c r="H12" s="102">
        <v>660</v>
      </c>
      <c r="I12" s="129" t="s">
        <v>362</v>
      </c>
      <c r="J12" s="90" t="s">
        <v>363</v>
      </c>
      <c r="K12" s="92" t="s">
        <v>364</v>
      </c>
      <c r="L12" s="91" t="s">
        <v>364</v>
      </c>
      <c r="M12" s="92" t="s">
        <v>364</v>
      </c>
      <c r="N12" s="91" t="s">
        <v>364</v>
      </c>
      <c r="P12" s="92" t="s">
        <v>364</v>
      </c>
      <c r="Q12" s="90" t="s">
        <v>362</v>
      </c>
    </row>
    <row r="13" spans="1:17">
      <c r="A13" s="71">
        <v>12</v>
      </c>
      <c r="B13" s="66" t="s">
        <v>93</v>
      </c>
      <c r="C13" s="66">
        <v>461</v>
      </c>
      <c r="D13" s="66" t="s">
        <v>94</v>
      </c>
      <c r="E13" s="66">
        <v>77628621</v>
      </c>
      <c r="H13" s="102">
        <v>10</v>
      </c>
      <c r="I13" s="129" t="s">
        <v>365</v>
      </c>
      <c r="J13" s="90" t="s">
        <v>366</v>
      </c>
      <c r="K13" s="92" t="s">
        <v>367</v>
      </c>
      <c r="L13" s="91" t="s">
        <v>367</v>
      </c>
      <c r="M13" s="92" t="s">
        <v>368</v>
      </c>
      <c r="N13" s="91" t="s">
        <v>368</v>
      </c>
      <c r="P13" s="92" t="s">
        <v>367</v>
      </c>
      <c r="Q13" s="90" t="s">
        <v>365</v>
      </c>
    </row>
    <row r="14" spans="1:17">
      <c r="A14" s="71">
        <v>13</v>
      </c>
      <c r="B14" s="66" t="s">
        <v>95</v>
      </c>
      <c r="C14" s="66">
        <v>462</v>
      </c>
      <c r="D14" s="66" t="s">
        <v>96</v>
      </c>
      <c r="E14" s="66">
        <v>47623811</v>
      </c>
      <c r="H14" s="102">
        <v>28</v>
      </c>
      <c r="I14" s="129" t="s">
        <v>369</v>
      </c>
      <c r="J14" s="90" t="s">
        <v>370</v>
      </c>
      <c r="K14" s="92" t="s">
        <v>371</v>
      </c>
      <c r="L14" s="91" t="s">
        <v>371</v>
      </c>
      <c r="M14" s="92" t="s">
        <v>372</v>
      </c>
      <c r="N14" s="91" t="s">
        <v>372</v>
      </c>
      <c r="P14" s="92" t="s">
        <v>371</v>
      </c>
      <c r="Q14" s="90" t="s">
        <v>369</v>
      </c>
    </row>
    <row r="15" spans="1:17">
      <c r="A15" s="71">
        <v>14</v>
      </c>
      <c r="B15" s="66" t="s">
        <v>97</v>
      </c>
      <c r="C15" s="66">
        <v>463</v>
      </c>
      <c r="D15" s="66" t="s">
        <v>98</v>
      </c>
      <c r="E15" s="66">
        <v>77621761</v>
      </c>
      <c r="H15" s="102">
        <v>32</v>
      </c>
      <c r="I15" s="129" t="s">
        <v>373</v>
      </c>
      <c r="J15" s="90" t="s">
        <v>374</v>
      </c>
      <c r="K15" s="92" t="s">
        <v>375</v>
      </c>
      <c r="L15" s="91" t="s">
        <v>376</v>
      </c>
      <c r="M15" s="92" t="s">
        <v>377</v>
      </c>
      <c r="N15" s="91" t="s">
        <v>376</v>
      </c>
      <c r="P15" s="92" t="s">
        <v>375</v>
      </c>
      <c r="Q15" s="90" t="s">
        <v>373</v>
      </c>
    </row>
    <row r="16" spans="1:17" ht="13.5" thickBot="1">
      <c r="A16" s="72">
        <v>15</v>
      </c>
      <c r="B16" s="66" t="s">
        <v>99</v>
      </c>
      <c r="C16" s="66">
        <v>464</v>
      </c>
      <c r="D16" s="66" t="s">
        <v>100</v>
      </c>
      <c r="E16" s="66">
        <v>47620661</v>
      </c>
      <c r="H16" s="102">
        <v>51</v>
      </c>
      <c r="I16" s="129" t="s">
        <v>378</v>
      </c>
      <c r="J16" s="90" t="s">
        <v>379</v>
      </c>
      <c r="K16" s="92" t="s">
        <v>380</v>
      </c>
      <c r="L16" s="91" t="s">
        <v>381</v>
      </c>
      <c r="M16" s="92" t="s">
        <v>382</v>
      </c>
      <c r="N16" s="91" t="s">
        <v>383</v>
      </c>
      <c r="P16" s="92" t="s">
        <v>380</v>
      </c>
      <c r="Q16" s="90" t="s">
        <v>378</v>
      </c>
    </row>
    <row r="17" spans="2:17">
      <c r="H17" s="102">
        <v>533</v>
      </c>
      <c r="I17" s="129" t="s">
        <v>384</v>
      </c>
      <c r="J17" s="90" t="s">
        <v>385</v>
      </c>
      <c r="K17" s="92" t="s">
        <v>386</v>
      </c>
      <c r="L17" s="91" t="s">
        <v>386</v>
      </c>
      <c r="M17" s="92" t="s">
        <v>386</v>
      </c>
      <c r="N17" s="91" t="s">
        <v>386</v>
      </c>
      <c r="P17" s="92" t="s">
        <v>386</v>
      </c>
      <c r="Q17" s="90" t="s">
        <v>384</v>
      </c>
    </row>
    <row r="18" spans="2:17">
      <c r="H18" s="102">
        <v>36</v>
      </c>
      <c r="I18" s="129" t="s">
        <v>387</v>
      </c>
      <c r="J18" s="90" t="s">
        <v>388</v>
      </c>
      <c r="K18" s="92" t="s">
        <v>389</v>
      </c>
      <c r="L18" s="91" t="s">
        <v>390</v>
      </c>
      <c r="M18" s="92" t="s">
        <v>391</v>
      </c>
      <c r="N18" s="91" t="s">
        <v>391</v>
      </c>
      <c r="P18" s="92" t="s">
        <v>389</v>
      </c>
      <c r="Q18" s="90" t="s">
        <v>387</v>
      </c>
    </row>
    <row r="19" spans="2:17" ht="13.5" thickBot="1">
      <c r="H19" s="102">
        <v>31</v>
      </c>
      <c r="I19" s="129" t="s">
        <v>392</v>
      </c>
      <c r="J19" s="90" t="s">
        <v>393</v>
      </c>
      <c r="K19" s="92" t="s">
        <v>394</v>
      </c>
      <c r="L19" s="91" t="s">
        <v>395</v>
      </c>
      <c r="M19" s="92" t="s">
        <v>396</v>
      </c>
      <c r="N19" s="91" t="s">
        <v>397</v>
      </c>
      <c r="P19" s="92" t="s">
        <v>394</v>
      </c>
      <c r="Q19" s="90" t="s">
        <v>392</v>
      </c>
    </row>
    <row r="20" spans="2:17">
      <c r="B20" s="78" t="s">
        <v>106</v>
      </c>
      <c r="C20" s="79">
        <v>451</v>
      </c>
      <c r="D20" s="80">
        <v>2001</v>
      </c>
      <c r="H20" s="102">
        <v>44</v>
      </c>
      <c r="I20" s="129" t="s">
        <v>398</v>
      </c>
      <c r="J20" s="90" t="s">
        <v>399</v>
      </c>
      <c r="K20" s="92" t="s">
        <v>400</v>
      </c>
      <c r="L20" s="91" t="s">
        <v>401</v>
      </c>
      <c r="M20" s="92" t="s">
        <v>402</v>
      </c>
      <c r="N20" s="91" t="s">
        <v>403</v>
      </c>
      <c r="P20" s="92" t="s">
        <v>400</v>
      </c>
      <c r="Q20" s="90" t="s">
        <v>398</v>
      </c>
    </row>
    <row r="21" spans="2:17">
      <c r="B21" s="81" t="s">
        <v>107</v>
      </c>
      <c r="C21" s="75">
        <v>451</v>
      </c>
      <c r="D21" s="82">
        <v>2002</v>
      </c>
      <c r="H21" s="102">
        <v>48</v>
      </c>
      <c r="I21" s="129" t="s">
        <v>404</v>
      </c>
      <c r="J21" s="90" t="s">
        <v>405</v>
      </c>
      <c r="K21" s="92" t="s">
        <v>406</v>
      </c>
      <c r="L21" s="91" t="s">
        <v>407</v>
      </c>
      <c r="M21" s="92" t="s">
        <v>408</v>
      </c>
      <c r="N21" s="91" t="s">
        <v>409</v>
      </c>
      <c r="P21" s="92" t="s">
        <v>406</v>
      </c>
      <c r="Q21" s="90" t="s">
        <v>404</v>
      </c>
    </row>
    <row r="22" spans="2:17">
      <c r="B22" s="81" t="s">
        <v>108</v>
      </c>
      <c r="C22" s="75">
        <v>451</v>
      </c>
      <c r="D22" s="82">
        <v>2003</v>
      </c>
      <c r="H22" s="102">
        <v>50</v>
      </c>
      <c r="I22" s="129" t="s">
        <v>410</v>
      </c>
      <c r="J22" s="90" t="s">
        <v>411</v>
      </c>
      <c r="K22" s="92" t="s">
        <v>412</v>
      </c>
      <c r="L22" s="91" t="s">
        <v>413</v>
      </c>
      <c r="M22" s="92" t="s">
        <v>414</v>
      </c>
      <c r="N22" s="91" t="s">
        <v>415</v>
      </c>
      <c r="P22" s="92" t="s">
        <v>412</v>
      </c>
      <c r="Q22" s="90" t="s">
        <v>410</v>
      </c>
    </row>
    <row r="23" spans="2:17">
      <c r="B23" s="81" t="s">
        <v>109</v>
      </c>
      <c r="C23" s="75">
        <v>451</v>
      </c>
      <c r="D23" s="82">
        <v>2004</v>
      </c>
      <c r="H23" s="102">
        <v>52</v>
      </c>
      <c r="I23" s="129" t="s">
        <v>416</v>
      </c>
      <c r="J23" s="90" t="s">
        <v>417</v>
      </c>
      <c r="K23" s="92" t="s">
        <v>418</v>
      </c>
      <c r="L23" s="91" t="s">
        <v>418</v>
      </c>
      <c r="M23" s="92" t="s">
        <v>418</v>
      </c>
      <c r="N23" s="91" t="s">
        <v>418</v>
      </c>
      <c r="P23" s="92" t="s">
        <v>418</v>
      </c>
      <c r="Q23" s="90" t="s">
        <v>416</v>
      </c>
    </row>
    <row r="24" spans="2:17">
      <c r="B24" s="81" t="s">
        <v>110</v>
      </c>
      <c r="C24" s="75">
        <v>451</v>
      </c>
      <c r="D24" s="82">
        <v>2005</v>
      </c>
      <c r="H24" s="102">
        <v>56</v>
      </c>
      <c r="I24" s="129" t="s">
        <v>419</v>
      </c>
      <c r="J24" s="90" t="s">
        <v>420</v>
      </c>
      <c r="K24" s="92" t="s">
        <v>421</v>
      </c>
      <c r="L24" s="91" t="s">
        <v>422</v>
      </c>
      <c r="M24" s="92" t="s">
        <v>423</v>
      </c>
      <c r="N24" s="91" t="s">
        <v>424</v>
      </c>
      <c r="P24" s="92" t="s">
        <v>421</v>
      </c>
      <c r="Q24" s="90" t="s">
        <v>419</v>
      </c>
    </row>
    <row r="25" spans="2:17">
      <c r="B25" s="81" t="s">
        <v>111</v>
      </c>
      <c r="C25" s="75">
        <v>451</v>
      </c>
      <c r="D25" s="82">
        <v>2006</v>
      </c>
      <c r="H25" s="102">
        <v>84</v>
      </c>
      <c r="I25" s="129" t="s">
        <v>425</v>
      </c>
      <c r="J25" s="90" t="s">
        <v>426</v>
      </c>
      <c r="K25" s="92" t="s">
        <v>427</v>
      </c>
      <c r="L25" s="91" t="s">
        <v>427</v>
      </c>
      <c r="M25" s="92" t="s">
        <v>427</v>
      </c>
      <c r="N25" s="91" t="s">
        <v>427</v>
      </c>
      <c r="P25" s="92" t="s">
        <v>427</v>
      </c>
      <c r="Q25" s="90" t="s">
        <v>425</v>
      </c>
    </row>
    <row r="26" spans="2:17">
      <c r="B26" s="81" t="s">
        <v>112</v>
      </c>
      <c r="C26" s="75">
        <v>451</v>
      </c>
      <c r="D26" s="82">
        <v>2007</v>
      </c>
      <c r="H26" s="102">
        <v>112</v>
      </c>
      <c r="I26" s="129" t="s">
        <v>428</v>
      </c>
      <c r="J26" s="90" t="s">
        <v>429</v>
      </c>
      <c r="K26" s="92" t="s">
        <v>430</v>
      </c>
      <c r="L26" s="91" t="s">
        <v>431</v>
      </c>
      <c r="M26" s="92" t="s">
        <v>432</v>
      </c>
      <c r="N26" s="91" t="s">
        <v>433</v>
      </c>
      <c r="P26" s="92" t="s">
        <v>430</v>
      </c>
      <c r="Q26" s="90" t="s">
        <v>428</v>
      </c>
    </row>
    <row r="27" spans="2:17">
      <c r="B27" s="81" t="s">
        <v>113</v>
      </c>
      <c r="C27" s="75">
        <v>451</v>
      </c>
      <c r="D27" s="82">
        <v>2008</v>
      </c>
      <c r="H27" s="102">
        <v>204</v>
      </c>
      <c r="I27" s="129" t="s">
        <v>434</v>
      </c>
      <c r="J27" s="90" t="s">
        <v>435</v>
      </c>
      <c r="K27" s="92" t="s">
        <v>436</v>
      </c>
      <c r="L27" s="91" t="s">
        <v>437</v>
      </c>
      <c r="M27" s="92" t="s">
        <v>438</v>
      </c>
      <c r="N27" s="91" t="s">
        <v>437</v>
      </c>
      <c r="P27" s="92" t="s">
        <v>436</v>
      </c>
      <c r="Q27" s="90" t="s">
        <v>434</v>
      </c>
    </row>
    <row r="28" spans="2:17">
      <c r="B28" s="81" t="s">
        <v>114</v>
      </c>
      <c r="C28" s="75">
        <v>451</v>
      </c>
      <c r="D28" s="82">
        <v>2009</v>
      </c>
      <c r="H28" s="102">
        <v>60</v>
      </c>
      <c r="I28" s="129" t="s">
        <v>439</v>
      </c>
      <c r="J28" s="90" t="s">
        <v>440</v>
      </c>
      <c r="K28" s="92" t="s">
        <v>441</v>
      </c>
      <c r="L28" s="91" t="s">
        <v>441</v>
      </c>
      <c r="M28" s="92" t="s">
        <v>442</v>
      </c>
      <c r="N28" s="91" t="s">
        <v>442</v>
      </c>
      <c r="P28" s="92" t="s">
        <v>441</v>
      </c>
      <c r="Q28" s="90" t="s">
        <v>439</v>
      </c>
    </row>
    <row r="29" spans="2:17">
      <c r="B29" s="81" t="s">
        <v>115</v>
      </c>
      <c r="C29" s="75">
        <v>451</v>
      </c>
      <c r="D29" s="82">
        <v>2010</v>
      </c>
      <c r="H29" s="102">
        <v>64</v>
      </c>
      <c r="I29" s="129" t="s">
        <v>443</v>
      </c>
      <c r="J29" s="90" t="s">
        <v>444</v>
      </c>
      <c r="K29" s="92" t="s">
        <v>445</v>
      </c>
      <c r="L29" s="91" t="s">
        <v>446</v>
      </c>
      <c r="M29" s="92" t="s">
        <v>447</v>
      </c>
      <c r="N29" s="91" t="s">
        <v>448</v>
      </c>
      <c r="P29" s="92" t="s">
        <v>445</v>
      </c>
      <c r="Q29" s="90" t="s">
        <v>443</v>
      </c>
    </row>
    <row r="30" spans="2:17">
      <c r="B30" s="81" t="s">
        <v>116</v>
      </c>
      <c r="C30" s="75">
        <v>451</v>
      </c>
      <c r="D30" s="82">
        <v>2011</v>
      </c>
      <c r="H30" s="102">
        <v>68</v>
      </c>
      <c r="I30" s="129" t="s">
        <v>449</v>
      </c>
      <c r="J30" s="90" t="s">
        <v>450</v>
      </c>
      <c r="K30" s="92" t="s">
        <v>451</v>
      </c>
      <c r="L30" s="91" t="s">
        <v>452</v>
      </c>
      <c r="M30" s="92" t="s">
        <v>453</v>
      </c>
      <c r="N30" s="91" t="s">
        <v>454</v>
      </c>
      <c r="P30" s="92" t="s">
        <v>451</v>
      </c>
      <c r="Q30" s="90" t="s">
        <v>449</v>
      </c>
    </row>
    <row r="31" spans="2:17">
      <c r="B31" s="81" t="s">
        <v>117</v>
      </c>
      <c r="C31" s="75">
        <v>451</v>
      </c>
      <c r="D31" s="82">
        <v>2012</v>
      </c>
      <c r="H31" s="102">
        <v>535</v>
      </c>
      <c r="I31" s="129" t="s">
        <v>455</v>
      </c>
      <c r="J31" s="90" t="s">
        <v>456</v>
      </c>
      <c r="K31" s="92" t="s">
        <v>457</v>
      </c>
      <c r="L31" s="92" t="s">
        <v>457</v>
      </c>
      <c r="M31" s="92" t="s">
        <v>458</v>
      </c>
      <c r="N31" s="92" t="s">
        <v>458</v>
      </c>
      <c r="P31" s="92" t="s">
        <v>457</v>
      </c>
      <c r="Q31" s="90" t="s">
        <v>455</v>
      </c>
    </row>
    <row r="32" spans="2:17">
      <c r="B32" s="81" t="s">
        <v>118</v>
      </c>
      <c r="C32" s="75">
        <v>452</v>
      </c>
      <c r="D32" s="82">
        <v>2101</v>
      </c>
      <c r="H32" s="102">
        <v>70</v>
      </c>
      <c r="I32" s="129" t="s">
        <v>459</v>
      </c>
      <c r="J32" s="90" t="s">
        <v>460</v>
      </c>
      <c r="K32" s="92" t="s">
        <v>461</v>
      </c>
      <c r="L32" s="91" t="s">
        <v>461</v>
      </c>
      <c r="M32" s="92" t="s">
        <v>462</v>
      </c>
      <c r="N32" s="91" t="s">
        <v>462</v>
      </c>
      <c r="P32" s="92" t="s">
        <v>461</v>
      </c>
      <c r="Q32" s="90" t="s">
        <v>459</v>
      </c>
    </row>
    <row r="33" spans="2:17">
      <c r="B33" s="81" t="s">
        <v>119</v>
      </c>
      <c r="C33" s="75">
        <v>452</v>
      </c>
      <c r="D33" s="82">
        <v>2102</v>
      </c>
      <c r="H33" s="102">
        <v>72</v>
      </c>
      <c r="I33" s="129" t="s">
        <v>463</v>
      </c>
      <c r="J33" s="90" t="s">
        <v>464</v>
      </c>
      <c r="K33" s="92" t="s">
        <v>465</v>
      </c>
      <c r="L33" s="91" t="s">
        <v>466</v>
      </c>
      <c r="M33" s="92" t="s">
        <v>467</v>
      </c>
      <c r="N33" s="91" t="s">
        <v>466</v>
      </c>
      <c r="P33" s="92" t="s">
        <v>465</v>
      </c>
      <c r="Q33" s="90" t="s">
        <v>463</v>
      </c>
    </row>
    <row r="34" spans="2:17">
      <c r="B34" s="81" t="s">
        <v>120</v>
      </c>
      <c r="C34" s="75">
        <v>452</v>
      </c>
      <c r="D34" s="82">
        <v>2103</v>
      </c>
      <c r="H34" s="102">
        <v>74</v>
      </c>
      <c r="I34" s="129" t="s">
        <v>468</v>
      </c>
      <c r="J34" s="90" t="s">
        <v>469</v>
      </c>
      <c r="K34" s="92" t="s">
        <v>470</v>
      </c>
      <c r="L34" s="91" t="s">
        <v>470</v>
      </c>
      <c r="M34" s="92" t="s">
        <v>471</v>
      </c>
      <c r="N34" s="91" t="s">
        <v>471</v>
      </c>
      <c r="P34" s="92" t="s">
        <v>470</v>
      </c>
      <c r="Q34" s="90" t="s">
        <v>468</v>
      </c>
    </row>
    <row r="35" spans="2:17">
      <c r="B35" s="83" t="s">
        <v>121</v>
      </c>
      <c r="C35" s="75">
        <v>452</v>
      </c>
      <c r="D35" s="82">
        <v>2104</v>
      </c>
      <c r="H35" s="102">
        <v>76</v>
      </c>
      <c r="I35" s="129" t="s">
        <v>472</v>
      </c>
      <c r="J35" s="90" t="s">
        <v>473</v>
      </c>
      <c r="K35" s="92" t="s">
        <v>474</v>
      </c>
      <c r="L35" s="91" t="s">
        <v>475</v>
      </c>
      <c r="M35" s="92" t="s">
        <v>476</v>
      </c>
      <c r="N35" s="91" t="s">
        <v>477</v>
      </c>
      <c r="P35" s="92" t="s">
        <v>474</v>
      </c>
      <c r="Q35" s="90" t="s">
        <v>472</v>
      </c>
    </row>
    <row r="36" spans="2:17">
      <c r="B36" s="83" t="s">
        <v>122</v>
      </c>
      <c r="C36" s="75">
        <v>452</v>
      </c>
      <c r="D36" s="82">
        <v>2105</v>
      </c>
      <c r="H36" s="102">
        <v>86</v>
      </c>
      <c r="I36" s="129" t="s">
        <v>478</v>
      </c>
      <c r="J36" s="90" t="s">
        <v>479</v>
      </c>
      <c r="K36" s="92" t="s">
        <v>480</v>
      </c>
      <c r="L36" s="91" t="s">
        <v>481</v>
      </c>
      <c r="M36" s="91" t="s">
        <v>482</v>
      </c>
      <c r="N36" s="91" t="s">
        <v>482</v>
      </c>
      <c r="P36" s="92" t="s">
        <v>480</v>
      </c>
      <c r="Q36" s="90" t="s">
        <v>478</v>
      </c>
    </row>
    <row r="37" spans="2:17">
      <c r="B37" s="83" t="s">
        <v>123</v>
      </c>
      <c r="C37" s="75">
        <v>452</v>
      </c>
      <c r="D37" s="82">
        <v>2106</v>
      </c>
      <c r="H37" s="102">
        <v>92</v>
      </c>
      <c r="I37" s="129" t="s">
        <v>483</v>
      </c>
      <c r="J37" s="90" t="s">
        <v>484</v>
      </c>
      <c r="K37" s="92" t="s">
        <v>485</v>
      </c>
      <c r="L37" s="91" t="s">
        <v>485</v>
      </c>
      <c r="M37" s="92" t="s">
        <v>486</v>
      </c>
      <c r="N37" s="91" t="s">
        <v>487</v>
      </c>
      <c r="P37" s="92" t="s">
        <v>485</v>
      </c>
      <c r="Q37" s="90" t="s">
        <v>483</v>
      </c>
    </row>
    <row r="38" spans="2:17">
      <c r="B38" s="83" t="s">
        <v>124</v>
      </c>
      <c r="C38" s="75">
        <v>452</v>
      </c>
      <c r="D38" s="82">
        <v>2107</v>
      </c>
      <c r="H38" s="102">
        <v>96</v>
      </c>
      <c r="I38" s="129" t="s">
        <v>488</v>
      </c>
      <c r="J38" s="90" t="s">
        <v>489</v>
      </c>
      <c r="K38" s="92" t="s">
        <v>490</v>
      </c>
      <c r="L38" s="91" t="s">
        <v>491</v>
      </c>
      <c r="M38" s="92" t="s">
        <v>492</v>
      </c>
      <c r="N38" s="91" t="s">
        <v>492</v>
      </c>
      <c r="P38" s="92" t="s">
        <v>490</v>
      </c>
      <c r="Q38" s="90" t="s">
        <v>488</v>
      </c>
    </row>
    <row r="39" spans="2:17">
      <c r="B39" s="83" t="s">
        <v>125</v>
      </c>
      <c r="C39" s="75">
        <v>452</v>
      </c>
      <c r="D39" s="82">
        <v>2108</v>
      </c>
      <c r="H39" s="102">
        <v>100</v>
      </c>
      <c r="I39" s="129" t="s">
        <v>493</v>
      </c>
      <c r="J39" s="90" t="s">
        <v>494</v>
      </c>
      <c r="K39" s="92" t="s">
        <v>495</v>
      </c>
      <c r="L39" s="91" t="s">
        <v>496</v>
      </c>
      <c r="M39" s="92" t="s">
        <v>497</v>
      </c>
      <c r="N39" s="91" t="s">
        <v>498</v>
      </c>
      <c r="P39" s="92" t="s">
        <v>495</v>
      </c>
      <c r="Q39" s="90" t="s">
        <v>493</v>
      </c>
    </row>
    <row r="40" spans="2:17">
      <c r="B40" s="83" t="s">
        <v>126</v>
      </c>
      <c r="C40" s="75">
        <v>452</v>
      </c>
      <c r="D40" s="82">
        <v>2109</v>
      </c>
      <c r="H40" s="102">
        <v>854</v>
      </c>
      <c r="I40" s="129" t="s">
        <v>499</v>
      </c>
      <c r="J40" s="90" t="s">
        <v>500</v>
      </c>
      <c r="K40" s="92" t="s">
        <v>501</v>
      </c>
      <c r="L40" s="91" t="s">
        <v>501</v>
      </c>
      <c r="M40" s="92" t="s">
        <v>501</v>
      </c>
      <c r="N40" s="91" t="s">
        <v>501</v>
      </c>
      <c r="P40" s="92" t="s">
        <v>501</v>
      </c>
      <c r="Q40" s="90" t="s">
        <v>499</v>
      </c>
    </row>
    <row r="41" spans="2:17">
      <c r="B41" s="83" t="s">
        <v>127</v>
      </c>
      <c r="C41" s="75">
        <v>452</v>
      </c>
      <c r="D41" s="82">
        <v>2110</v>
      </c>
      <c r="H41" s="102">
        <v>108</v>
      </c>
      <c r="I41" s="129" t="s">
        <v>502</v>
      </c>
      <c r="J41" s="90" t="s">
        <v>503</v>
      </c>
      <c r="K41" s="92" t="s">
        <v>504</v>
      </c>
      <c r="L41" s="91" t="s">
        <v>505</v>
      </c>
      <c r="M41" s="92" t="s">
        <v>506</v>
      </c>
      <c r="N41" s="91" t="s">
        <v>505</v>
      </c>
      <c r="P41" s="92" t="s">
        <v>504</v>
      </c>
      <c r="Q41" s="90" t="s">
        <v>502</v>
      </c>
    </row>
    <row r="42" spans="2:17">
      <c r="B42" s="83" t="s">
        <v>128</v>
      </c>
      <c r="C42" s="75">
        <v>452</v>
      </c>
      <c r="D42" s="82">
        <v>2111</v>
      </c>
      <c r="H42" s="102">
        <v>184</v>
      </c>
      <c r="I42" s="129" t="s">
        <v>507</v>
      </c>
      <c r="J42" s="90" t="s">
        <v>508</v>
      </c>
      <c r="K42" s="92" t="s">
        <v>509</v>
      </c>
      <c r="L42" s="91" t="s">
        <v>509</v>
      </c>
      <c r="M42" s="91" t="s">
        <v>510</v>
      </c>
      <c r="N42" s="91" t="s">
        <v>510</v>
      </c>
      <c r="P42" s="92" t="s">
        <v>509</v>
      </c>
      <c r="Q42" s="90" t="s">
        <v>507</v>
      </c>
    </row>
    <row r="43" spans="2:17">
      <c r="B43" s="83" t="s">
        <v>129</v>
      </c>
      <c r="C43" s="75">
        <v>452</v>
      </c>
      <c r="D43" s="82">
        <v>2112</v>
      </c>
      <c r="H43" s="102">
        <v>531</v>
      </c>
      <c r="I43" s="129" t="s">
        <v>511</v>
      </c>
      <c r="J43" s="90" t="s">
        <v>512</v>
      </c>
      <c r="K43" s="92" t="s">
        <v>513</v>
      </c>
      <c r="L43" s="92" t="s">
        <v>513</v>
      </c>
      <c r="M43" s="92" t="s">
        <v>513</v>
      </c>
      <c r="N43" s="92" t="s">
        <v>513</v>
      </c>
      <c r="P43" s="92" t="s">
        <v>513</v>
      </c>
      <c r="Q43" s="90" t="s">
        <v>511</v>
      </c>
    </row>
    <row r="44" spans="2:17">
      <c r="B44" s="83" t="s">
        <v>130</v>
      </c>
      <c r="C44" s="75">
        <v>452</v>
      </c>
      <c r="D44" s="82">
        <v>2113</v>
      </c>
      <c r="H44" s="102">
        <v>148</v>
      </c>
      <c r="I44" s="129" t="s">
        <v>514</v>
      </c>
      <c r="J44" s="90" t="s">
        <v>515</v>
      </c>
      <c r="K44" s="92" t="s">
        <v>516</v>
      </c>
      <c r="L44" s="91" t="s">
        <v>517</v>
      </c>
      <c r="M44" s="92" t="s">
        <v>518</v>
      </c>
      <c r="N44" s="91" t="s">
        <v>519</v>
      </c>
      <c r="P44" s="92" t="s">
        <v>516</v>
      </c>
      <c r="Q44" s="90" t="s">
        <v>514</v>
      </c>
    </row>
    <row r="45" spans="2:17">
      <c r="B45" s="83" t="s">
        <v>131</v>
      </c>
      <c r="C45" s="75">
        <v>452</v>
      </c>
      <c r="D45" s="82">
        <v>2114</v>
      </c>
      <c r="H45" s="102">
        <v>499</v>
      </c>
      <c r="I45" s="129" t="s">
        <v>520</v>
      </c>
      <c r="J45" s="90" t="s">
        <v>521</v>
      </c>
      <c r="K45" s="91" t="s">
        <v>522</v>
      </c>
      <c r="L45" s="91" t="s">
        <v>522</v>
      </c>
      <c r="M45" s="91" t="s">
        <v>523</v>
      </c>
      <c r="N45" s="91" t="s">
        <v>523</v>
      </c>
      <c r="P45" s="91" t="s">
        <v>522</v>
      </c>
      <c r="Q45" s="90" t="s">
        <v>520</v>
      </c>
    </row>
    <row r="46" spans="2:17">
      <c r="B46" s="83" t="s">
        <v>132</v>
      </c>
      <c r="C46" s="75">
        <v>452</v>
      </c>
      <c r="D46" s="82">
        <v>2115</v>
      </c>
      <c r="H46" s="102">
        <v>203</v>
      </c>
      <c r="I46" s="129" t="s">
        <v>524</v>
      </c>
      <c r="J46" s="90" t="s">
        <v>525</v>
      </c>
      <c r="K46" s="92" t="s">
        <v>526</v>
      </c>
      <c r="L46" s="92" t="s">
        <v>527</v>
      </c>
      <c r="M46" s="92" t="s">
        <v>528</v>
      </c>
      <c r="N46" s="91" t="s">
        <v>529</v>
      </c>
      <c r="P46" s="92" t="s">
        <v>526</v>
      </c>
      <c r="Q46" s="90" t="s">
        <v>524</v>
      </c>
    </row>
    <row r="47" spans="2:17">
      <c r="B47" s="83" t="s">
        <v>133</v>
      </c>
      <c r="C47" s="75">
        <v>452</v>
      </c>
      <c r="D47" s="82">
        <v>2116</v>
      </c>
      <c r="H47" s="102">
        <v>156</v>
      </c>
      <c r="I47" s="129" t="s">
        <v>530</v>
      </c>
      <c r="J47" s="90" t="s">
        <v>531</v>
      </c>
      <c r="K47" s="92" t="s">
        <v>532</v>
      </c>
      <c r="L47" s="91" t="s">
        <v>533</v>
      </c>
      <c r="M47" s="92" t="s">
        <v>534</v>
      </c>
      <c r="N47" s="91" t="s">
        <v>535</v>
      </c>
      <c r="P47" s="92" t="s">
        <v>532</v>
      </c>
      <c r="Q47" s="90" t="s">
        <v>530</v>
      </c>
    </row>
    <row r="48" spans="2:17">
      <c r="B48" s="83" t="s">
        <v>134</v>
      </c>
      <c r="C48" s="75">
        <v>452</v>
      </c>
      <c r="D48" s="82">
        <v>2117</v>
      </c>
      <c r="H48" s="102">
        <v>208</v>
      </c>
      <c r="I48" s="129" t="s">
        <v>536</v>
      </c>
      <c r="J48" s="90" t="s">
        <v>537</v>
      </c>
      <c r="K48" s="92" t="s">
        <v>538</v>
      </c>
      <c r="L48" s="91" t="s">
        <v>539</v>
      </c>
      <c r="M48" s="92" t="s">
        <v>540</v>
      </c>
      <c r="N48" s="91" t="s">
        <v>541</v>
      </c>
      <c r="P48" s="92" t="s">
        <v>538</v>
      </c>
      <c r="Q48" s="90" t="s">
        <v>536</v>
      </c>
    </row>
    <row r="49" spans="2:17">
      <c r="B49" s="83" t="s">
        <v>135</v>
      </c>
      <c r="C49" s="75">
        <v>452</v>
      </c>
      <c r="D49" s="82">
        <v>2118</v>
      </c>
      <c r="H49" s="102">
        <v>180</v>
      </c>
      <c r="I49" s="129" t="s">
        <v>542</v>
      </c>
      <c r="J49" s="90" t="s">
        <v>543</v>
      </c>
      <c r="K49" s="92" t="s">
        <v>544</v>
      </c>
      <c r="L49" s="91" t="s">
        <v>544</v>
      </c>
      <c r="M49" s="92" t="s">
        <v>545</v>
      </c>
      <c r="N49" s="91" t="s">
        <v>546</v>
      </c>
      <c r="P49" s="92" t="s">
        <v>544</v>
      </c>
      <c r="Q49" s="90" t="s">
        <v>542</v>
      </c>
    </row>
    <row r="50" spans="2:17">
      <c r="B50" s="83" t="s">
        <v>136</v>
      </c>
      <c r="C50" s="75">
        <v>452</v>
      </c>
      <c r="D50" s="82">
        <v>2119</v>
      </c>
      <c r="H50" s="102">
        <v>212</v>
      </c>
      <c r="I50" s="129" t="s">
        <v>547</v>
      </c>
      <c r="J50" s="90" t="s">
        <v>548</v>
      </c>
      <c r="K50" s="92" t="s">
        <v>549</v>
      </c>
      <c r="L50" s="91" t="s">
        <v>550</v>
      </c>
      <c r="M50" s="92" t="s">
        <v>551</v>
      </c>
      <c r="N50" s="91" t="s">
        <v>552</v>
      </c>
      <c r="P50" s="92" t="s">
        <v>549</v>
      </c>
      <c r="Q50" s="90" t="s">
        <v>547</v>
      </c>
    </row>
    <row r="51" spans="2:17">
      <c r="B51" s="83" t="s">
        <v>137</v>
      </c>
      <c r="C51" s="75">
        <v>452</v>
      </c>
      <c r="D51" s="82">
        <v>2120</v>
      </c>
      <c r="H51" s="102">
        <v>214</v>
      </c>
      <c r="I51" s="129" t="s">
        <v>553</v>
      </c>
      <c r="J51" s="90" t="s">
        <v>554</v>
      </c>
      <c r="K51" s="92" t="s">
        <v>555</v>
      </c>
      <c r="L51" s="91" t="s">
        <v>555</v>
      </c>
      <c r="M51" s="92" t="s">
        <v>556</v>
      </c>
      <c r="N51" s="91" t="s">
        <v>557</v>
      </c>
      <c r="P51" s="92" t="s">
        <v>555</v>
      </c>
      <c r="Q51" s="90" t="s">
        <v>553</v>
      </c>
    </row>
    <row r="52" spans="2:17">
      <c r="B52" s="83" t="s">
        <v>138</v>
      </c>
      <c r="C52" s="75">
        <v>452</v>
      </c>
      <c r="D52" s="82">
        <v>2121</v>
      </c>
      <c r="H52" s="102">
        <v>262</v>
      </c>
      <c r="I52" s="129" t="s">
        <v>558</v>
      </c>
      <c r="J52" s="90" t="s">
        <v>559</v>
      </c>
      <c r="K52" s="92" t="s">
        <v>560</v>
      </c>
      <c r="L52" s="91" t="s">
        <v>561</v>
      </c>
      <c r="M52" s="92" t="s">
        <v>562</v>
      </c>
      <c r="N52" s="91" t="s">
        <v>563</v>
      </c>
      <c r="P52" s="92" t="s">
        <v>560</v>
      </c>
      <c r="Q52" s="90" t="s">
        <v>558</v>
      </c>
    </row>
    <row r="53" spans="2:17">
      <c r="B53" s="83" t="s">
        <v>139</v>
      </c>
      <c r="C53" s="75">
        <v>452</v>
      </c>
      <c r="D53" s="82">
        <v>2122</v>
      </c>
      <c r="H53" s="102">
        <v>818</v>
      </c>
      <c r="I53" s="129" t="s">
        <v>564</v>
      </c>
      <c r="J53" s="90" t="s">
        <v>565</v>
      </c>
      <c r="K53" s="92" t="s">
        <v>566</v>
      </c>
      <c r="L53" s="91" t="s">
        <v>567</v>
      </c>
      <c r="M53" s="92" t="s">
        <v>568</v>
      </c>
      <c r="N53" s="91" t="s">
        <v>567</v>
      </c>
      <c r="P53" s="92" t="s">
        <v>566</v>
      </c>
      <c r="Q53" s="90" t="s">
        <v>564</v>
      </c>
    </row>
    <row r="54" spans="2:17">
      <c r="B54" s="83" t="s">
        <v>140</v>
      </c>
      <c r="C54" s="75">
        <v>452</v>
      </c>
      <c r="D54" s="82">
        <v>2123</v>
      </c>
      <c r="H54" s="102">
        <v>218</v>
      </c>
      <c r="I54" s="129" t="s">
        <v>569</v>
      </c>
      <c r="J54" s="90" t="s">
        <v>570</v>
      </c>
      <c r="K54" s="92" t="s">
        <v>571</v>
      </c>
      <c r="L54" s="91" t="s">
        <v>572</v>
      </c>
      <c r="M54" s="92" t="s">
        <v>573</v>
      </c>
      <c r="N54" s="91" t="s">
        <v>574</v>
      </c>
      <c r="P54" s="92" t="s">
        <v>571</v>
      </c>
      <c r="Q54" s="90" t="s">
        <v>569</v>
      </c>
    </row>
    <row r="55" spans="2:17">
      <c r="B55" s="83" t="s">
        <v>141</v>
      </c>
      <c r="C55" s="75">
        <v>452</v>
      </c>
      <c r="D55" s="82">
        <v>2124</v>
      </c>
      <c r="H55" s="102">
        <v>232</v>
      </c>
      <c r="I55" s="129" t="s">
        <v>575</v>
      </c>
      <c r="J55" s="90" t="s">
        <v>576</v>
      </c>
      <c r="K55" s="92" t="s">
        <v>577</v>
      </c>
      <c r="L55" s="91" t="s">
        <v>578</v>
      </c>
      <c r="M55" s="92" t="s">
        <v>579</v>
      </c>
      <c r="N55" s="91" t="s">
        <v>578</v>
      </c>
      <c r="P55" s="92" t="s">
        <v>577</v>
      </c>
      <c r="Q55" s="90" t="s">
        <v>575</v>
      </c>
    </row>
    <row r="56" spans="2:17">
      <c r="B56" s="83" t="s">
        <v>142</v>
      </c>
      <c r="C56" s="75">
        <v>452</v>
      </c>
      <c r="D56" s="82">
        <v>2125</v>
      </c>
      <c r="H56" s="102">
        <v>233</v>
      </c>
      <c r="I56" s="129" t="s">
        <v>580</v>
      </c>
      <c r="J56" s="90" t="s">
        <v>581</v>
      </c>
      <c r="K56" s="92" t="s">
        <v>582</v>
      </c>
      <c r="L56" s="91" t="s">
        <v>583</v>
      </c>
      <c r="M56" s="92" t="s">
        <v>584</v>
      </c>
      <c r="N56" s="91" t="s">
        <v>585</v>
      </c>
      <c r="P56" s="92" t="s">
        <v>582</v>
      </c>
      <c r="Q56" s="90" t="s">
        <v>580</v>
      </c>
    </row>
    <row r="57" spans="2:17">
      <c r="B57" s="83" t="s">
        <v>143</v>
      </c>
      <c r="C57" s="75">
        <v>452</v>
      </c>
      <c r="D57" s="82">
        <v>2126</v>
      </c>
      <c r="H57" s="102">
        <v>231</v>
      </c>
      <c r="I57" s="129" t="s">
        <v>586</v>
      </c>
      <c r="J57" s="90" t="s">
        <v>587</v>
      </c>
      <c r="K57" s="92" t="s">
        <v>588</v>
      </c>
      <c r="L57" s="91" t="s">
        <v>589</v>
      </c>
      <c r="M57" s="92" t="s">
        <v>590</v>
      </c>
      <c r="N57" s="91" t="s">
        <v>591</v>
      </c>
      <c r="P57" s="92" t="s">
        <v>588</v>
      </c>
      <c r="Q57" s="90" t="s">
        <v>586</v>
      </c>
    </row>
    <row r="58" spans="2:17">
      <c r="B58" s="83" t="s">
        <v>144</v>
      </c>
      <c r="C58" s="76">
        <v>453</v>
      </c>
      <c r="D58" s="82">
        <v>2201</v>
      </c>
      <c r="H58" s="102">
        <v>234</v>
      </c>
      <c r="I58" s="129" t="s">
        <v>592</v>
      </c>
      <c r="J58" s="90" t="s">
        <v>593</v>
      </c>
      <c r="K58" s="92" t="s">
        <v>594</v>
      </c>
      <c r="L58" s="91" t="s">
        <v>594</v>
      </c>
      <c r="M58" s="92" t="s">
        <v>595</v>
      </c>
      <c r="N58" s="92" t="s">
        <v>595</v>
      </c>
      <c r="P58" s="92" t="s">
        <v>594</v>
      </c>
      <c r="Q58" s="90" t="s">
        <v>592</v>
      </c>
    </row>
    <row r="59" spans="2:17">
      <c r="B59" s="83" t="s">
        <v>145</v>
      </c>
      <c r="C59" s="76">
        <v>453</v>
      </c>
      <c r="D59" s="82">
        <v>2202</v>
      </c>
      <c r="H59" s="102">
        <v>238</v>
      </c>
      <c r="I59" s="129" t="s">
        <v>596</v>
      </c>
      <c r="J59" s="90" t="s">
        <v>597</v>
      </c>
      <c r="K59" s="91" t="s">
        <v>598</v>
      </c>
      <c r="L59" s="91" t="s">
        <v>599</v>
      </c>
      <c r="M59" s="92" t="s">
        <v>600</v>
      </c>
      <c r="N59" s="92" t="s">
        <v>600</v>
      </c>
      <c r="P59" s="91" t="s">
        <v>598</v>
      </c>
      <c r="Q59" s="90" t="s">
        <v>596</v>
      </c>
    </row>
    <row r="60" spans="2:17">
      <c r="B60" s="83" t="s">
        <v>146</v>
      </c>
      <c r="C60" s="76">
        <v>453</v>
      </c>
      <c r="D60" s="82">
        <v>2203</v>
      </c>
      <c r="H60" s="102">
        <v>242</v>
      </c>
      <c r="I60" s="129" t="s">
        <v>601</v>
      </c>
      <c r="J60" s="90" t="s">
        <v>602</v>
      </c>
      <c r="K60" s="92" t="s">
        <v>603</v>
      </c>
      <c r="L60" s="91" t="s">
        <v>604</v>
      </c>
      <c r="M60" s="92" t="s">
        <v>605</v>
      </c>
      <c r="N60" s="91" t="s">
        <v>606</v>
      </c>
      <c r="P60" s="92" t="s">
        <v>603</v>
      </c>
      <c r="Q60" s="90" t="s">
        <v>601</v>
      </c>
    </row>
    <row r="61" spans="2:17">
      <c r="B61" s="83" t="s">
        <v>147</v>
      </c>
      <c r="C61" s="76">
        <v>453</v>
      </c>
      <c r="D61" s="82">
        <v>2204</v>
      </c>
      <c r="H61" s="102">
        <v>608</v>
      </c>
      <c r="I61" s="129" t="s">
        <v>607</v>
      </c>
      <c r="J61" s="90" t="s">
        <v>608</v>
      </c>
      <c r="K61" s="92" t="s">
        <v>609</v>
      </c>
      <c r="L61" s="91" t="s">
        <v>610</v>
      </c>
      <c r="M61" s="92" t="s">
        <v>611</v>
      </c>
      <c r="N61" s="91" t="s">
        <v>612</v>
      </c>
      <c r="P61" s="92" t="s">
        <v>609</v>
      </c>
      <c r="Q61" s="90" t="s">
        <v>607</v>
      </c>
    </row>
    <row r="62" spans="2:17">
      <c r="B62" s="83" t="s">
        <v>148</v>
      </c>
      <c r="C62" s="76">
        <v>453</v>
      </c>
      <c r="D62" s="82">
        <v>2205</v>
      </c>
      <c r="H62" s="102">
        <v>246</v>
      </c>
      <c r="I62" s="129" t="s">
        <v>613</v>
      </c>
      <c r="J62" s="90" t="s">
        <v>614</v>
      </c>
      <c r="K62" s="92" t="s">
        <v>615</v>
      </c>
      <c r="L62" s="91" t="s">
        <v>616</v>
      </c>
      <c r="M62" s="92" t="s">
        <v>617</v>
      </c>
      <c r="N62" s="91" t="s">
        <v>618</v>
      </c>
      <c r="P62" s="92" t="s">
        <v>615</v>
      </c>
      <c r="Q62" s="90" t="s">
        <v>613</v>
      </c>
    </row>
    <row r="63" spans="2:17">
      <c r="B63" s="83" t="s">
        <v>149</v>
      </c>
      <c r="C63" s="76">
        <v>453</v>
      </c>
      <c r="D63" s="82">
        <v>2206</v>
      </c>
      <c r="H63" s="102">
        <v>250</v>
      </c>
      <c r="I63" s="129" t="s">
        <v>619</v>
      </c>
      <c r="J63" s="90" t="s">
        <v>620</v>
      </c>
      <c r="K63" s="92" t="s">
        <v>621</v>
      </c>
      <c r="L63" s="91" t="s">
        <v>622</v>
      </c>
      <c r="M63" s="92" t="s">
        <v>623</v>
      </c>
      <c r="N63" s="91" t="s">
        <v>624</v>
      </c>
      <c r="P63" s="92" t="s">
        <v>621</v>
      </c>
      <c r="Q63" s="90" t="s">
        <v>619</v>
      </c>
    </row>
    <row r="64" spans="2:17">
      <c r="B64" s="83" t="s">
        <v>150</v>
      </c>
      <c r="C64" s="76">
        <v>453</v>
      </c>
      <c r="D64" s="82">
        <v>2207</v>
      </c>
      <c r="H64" s="102">
        <v>254</v>
      </c>
      <c r="I64" s="129" t="s">
        <v>625</v>
      </c>
      <c r="J64" s="90" t="s">
        <v>626</v>
      </c>
      <c r="K64" s="92" t="s">
        <v>627</v>
      </c>
      <c r="L64" s="91" t="s">
        <v>628</v>
      </c>
      <c r="M64" s="92" t="s">
        <v>629</v>
      </c>
      <c r="N64" s="91" t="s">
        <v>629</v>
      </c>
      <c r="P64" s="92" t="s">
        <v>627</v>
      </c>
      <c r="Q64" s="90" t="s">
        <v>625</v>
      </c>
    </row>
    <row r="65" spans="2:17">
      <c r="B65" s="83" t="s">
        <v>151</v>
      </c>
      <c r="C65" s="76">
        <v>453</v>
      </c>
      <c r="D65" s="82">
        <v>2208</v>
      </c>
      <c r="H65" s="102">
        <v>260</v>
      </c>
      <c r="I65" s="129" t="s">
        <v>630</v>
      </c>
      <c r="J65" s="90" t="s">
        <v>631</v>
      </c>
      <c r="K65" s="92" t="s">
        <v>632</v>
      </c>
      <c r="L65" s="91" t="s">
        <v>633</v>
      </c>
      <c r="M65" s="91" t="s">
        <v>634</v>
      </c>
      <c r="N65" s="91" t="s">
        <v>634</v>
      </c>
      <c r="P65" s="92" t="s">
        <v>632</v>
      </c>
      <c r="Q65" s="90" t="s">
        <v>630</v>
      </c>
    </row>
    <row r="66" spans="2:17">
      <c r="B66" s="83" t="s">
        <v>154</v>
      </c>
      <c r="C66" s="76">
        <v>453</v>
      </c>
      <c r="D66" s="82">
        <v>2209</v>
      </c>
      <c r="H66" s="102">
        <v>258</v>
      </c>
      <c r="I66" s="129" t="s">
        <v>635</v>
      </c>
      <c r="J66" s="90" t="s">
        <v>636</v>
      </c>
      <c r="K66" s="92" t="s">
        <v>637</v>
      </c>
      <c r="L66" s="91" t="s">
        <v>637</v>
      </c>
      <c r="M66" s="92" t="s">
        <v>638</v>
      </c>
      <c r="N66" s="91" t="s">
        <v>638</v>
      </c>
      <c r="P66" s="92" t="s">
        <v>637</v>
      </c>
      <c r="Q66" s="90" t="s">
        <v>635</v>
      </c>
    </row>
    <row r="67" spans="2:17">
      <c r="B67" s="83" t="s">
        <v>155</v>
      </c>
      <c r="C67" s="76">
        <v>453</v>
      </c>
      <c r="D67" s="82">
        <v>2210</v>
      </c>
      <c r="H67" s="102">
        <v>266</v>
      </c>
      <c r="I67" s="129" t="s">
        <v>639</v>
      </c>
      <c r="J67" s="90" t="s">
        <v>640</v>
      </c>
      <c r="K67" s="92" t="s">
        <v>641</v>
      </c>
      <c r="L67" s="91" t="s">
        <v>642</v>
      </c>
      <c r="M67" s="92" t="s">
        <v>643</v>
      </c>
      <c r="N67" s="91" t="s">
        <v>642</v>
      </c>
      <c r="P67" s="92" t="s">
        <v>641</v>
      </c>
      <c r="Q67" s="90" t="s">
        <v>639</v>
      </c>
    </row>
    <row r="68" spans="2:17">
      <c r="B68" s="83" t="s">
        <v>156</v>
      </c>
      <c r="C68" s="76">
        <v>453</v>
      </c>
      <c r="D68" s="82">
        <v>2211</v>
      </c>
      <c r="H68" s="102">
        <v>270</v>
      </c>
      <c r="I68" s="129" t="s">
        <v>644</v>
      </c>
      <c r="J68" s="90" t="s">
        <v>645</v>
      </c>
      <c r="K68" s="92" t="s">
        <v>646</v>
      </c>
      <c r="L68" s="91" t="s">
        <v>647</v>
      </c>
      <c r="M68" s="92" t="s">
        <v>648</v>
      </c>
      <c r="N68" s="91" t="s">
        <v>649</v>
      </c>
      <c r="P68" s="92" t="s">
        <v>646</v>
      </c>
      <c r="Q68" s="90" t="s">
        <v>644</v>
      </c>
    </row>
    <row r="69" spans="2:17">
      <c r="B69" s="83" t="s">
        <v>157</v>
      </c>
      <c r="C69" s="76">
        <v>453</v>
      </c>
      <c r="D69" s="82">
        <v>2212</v>
      </c>
      <c r="H69" s="102">
        <v>288</v>
      </c>
      <c r="I69" s="129" t="s">
        <v>650</v>
      </c>
      <c r="J69" s="90" t="s">
        <v>651</v>
      </c>
      <c r="K69" s="92" t="s">
        <v>652</v>
      </c>
      <c r="L69" s="91" t="s">
        <v>653</v>
      </c>
      <c r="M69" s="92" t="s">
        <v>654</v>
      </c>
      <c r="N69" s="91" t="s">
        <v>653</v>
      </c>
      <c r="P69" s="92" t="s">
        <v>652</v>
      </c>
      <c r="Q69" s="90" t="s">
        <v>650</v>
      </c>
    </row>
    <row r="70" spans="2:17">
      <c r="B70" s="83" t="s">
        <v>158</v>
      </c>
      <c r="C70" s="76">
        <v>453</v>
      </c>
      <c r="D70" s="82">
        <v>2213</v>
      </c>
      <c r="H70" s="102">
        <v>292</v>
      </c>
      <c r="I70" s="129" t="s">
        <v>655</v>
      </c>
      <c r="J70" s="90" t="s">
        <v>656</v>
      </c>
      <c r="K70" s="92" t="s">
        <v>657</v>
      </c>
      <c r="L70" s="91" t="s">
        <v>657</v>
      </c>
      <c r="M70" s="92" t="s">
        <v>657</v>
      </c>
      <c r="N70" s="91" t="s">
        <v>657</v>
      </c>
      <c r="P70" s="92" t="s">
        <v>657</v>
      </c>
      <c r="Q70" s="90" t="s">
        <v>655</v>
      </c>
    </row>
    <row r="71" spans="2:17">
      <c r="B71" s="83" t="s">
        <v>159</v>
      </c>
      <c r="C71" s="76">
        <v>453</v>
      </c>
      <c r="D71" s="82">
        <v>2214</v>
      </c>
      <c r="H71" s="102">
        <v>308</v>
      </c>
      <c r="I71" s="129" t="s">
        <v>658</v>
      </c>
      <c r="J71" s="90" t="s">
        <v>659</v>
      </c>
      <c r="K71" s="92" t="s">
        <v>660</v>
      </c>
      <c r="L71" s="91" t="s">
        <v>661</v>
      </c>
      <c r="M71" s="92" t="s">
        <v>661</v>
      </c>
      <c r="N71" s="91" t="s">
        <v>661</v>
      </c>
      <c r="P71" s="92" t="s">
        <v>660</v>
      </c>
      <c r="Q71" s="90" t="s">
        <v>658</v>
      </c>
    </row>
    <row r="72" spans="2:17">
      <c r="B72" s="83" t="s">
        <v>160</v>
      </c>
      <c r="C72" s="76">
        <v>453</v>
      </c>
      <c r="D72" s="82">
        <v>2215</v>
      </c>
      <c r="H72" s="102">
        <v>304</v>
      </c>
      <c r="I72" s="129" t="s">
        <v>662</v>
      </c>
      <c r="J72" s="90" t="s">
        <v>663</v>
      </c>
      <c r="K72" s="92" t="s">
        <v>664</v>
      </c>
      <c r="L72" s="91" t="s">
        <v>664</v>
      </c>
      <c r="M72" s="92" t="s">
        <v>665</v>
      </c>
      <c r="N72" s="91" t="s">
        <v>665</v>
      </c>
      <c r="P72" s="92" t="s">
        <v>664</v>
      </c>
      <c r="Q72" s="90" t="s">
        <v>662</v>
      </c>
    </row>
    <row r="73" spans="2:17">
      <c r="B73" s="83" t="s">
        <v>161</v>
      </c>
      <c r="C73" s="76">
        <v>453</v>
      </c>
      <c r="D73" s="82">
        <v>2216</v>
      </c>
      <c r="H73" s="102">
        <v>268</v>
      </c>
      <c r="I73" s="129" t="s">
        <v>666</v>
      </c>
      <c r="J73" s="90" t="s">
        <v>667</v>
      </c>
      <c r="K73" s="92" t="s">
        <v>668</v>
      </c>
      <c r="L73" s="91" t="s">
        <v>668</v>
      </c>
      <c r="M73" s="92" t="s">
        <v>669</v>
      </c>
      <c r="N73" s="91" t="s">
        <v>669</v>
      </c>
      <c r="P73" s="92" t="s">
        <v>668</v>
      </c>
      <c r="Q73" s="90" t="s">
        <v>666</v>
      </c>
    </row>
    <row r="74" spans="2:17">
      <c r="B74" s="83" t="s">
        <v>162</v>
      </c>
      <c r="C74" s="76">
        <v>453</v>
      </c>
      <c r="D74" s="82">
        <v>2217</v>
      </c>
      <c r="H74" s="102">
        <v>312</v>
      </c>
      <c r="I74" s="129" t="s">
        <v>670</v>
      </c>
      <c r="J74" s="90" t="s">
        <v>671</v>
      </c>
      <c r="K74" s="92" t="s">
        <v>672</v>
      </c>
      <c r="L74" s="91" t="s">
        <v>673</v>
      </c>
      <c r="M74" s="92" t="s">
        <v>673</v>
      </c>
      <c r="N74" s="91" t="s">
        <v>673</v>
      </c>
      <c r="P74" s="92" t="s">
        <v>672</v>
      </c>
      <c r="Q74" s="90" t="s">
        <v>670</v>
      </c>
    </row>
    <row r="75" spans="2:17">
      <c r="B75" s="83" t="s">
        <v>163</v>
      </c>
      <c r="C75" s="77">
        <v>454</v>
      </c>
      <c r="D75" s="84">
        <v>2301</v>
      </c>
      <c r="H75" s="102">
        <v>316</v>
      </c>
      <c r="I75" s="129" t="s">
        <v>674</v>
      </c>
      <c r="J75" s="90" t="s">
        <v>675</v>
      </c>
      <c r="K75" s="92" t="s">
        <v>676</v>
      </c>
      <c r="L75" s="91" t="s">
        <v>677</v>
      </c>
      <c r="M75" s="92" t="s">
        <v>677</v>
      </c>
      <c r="N75" s="91" t="s">
        <v>677</v>
      </c>
      <c r="P75" s="92" t="s">
        <v>676</v>
      </c>
      <c r="Q75" s="90" t="s">
        <v>674</v>
      </c>
    </row>
    <row r="76" spans="2:17">
      <c r="B76" s="83" t="s">
        <v>164</v>
      </c>
      <c r="C76" s="77">
        <v>454</v>
      </c>
      <c r="D76" s="84">
        <v>2302</v>
      </c>
      <c r="H76" s="102">
        <v>320</v>
      </c>
      <c r="I76" s="129" t="s">
        <v>678</v>
      </c>
      <c r="J76" s="90" t="s">
        <v>679</v>
      </c>
      <c r="K76" s="92" t="s">
        <v>680</v>
      </c>
      <c r="L76" s="91" t="s">
        <v>681</v>
      </c>
      <c r="M76" s="92" t="s">
        <v>682</v>
      </c>
      <c r="N76" s="91" t="s">
        <v>681</v>
      </c>
      <c r="P76" s="92" t="s">
        <v>680</v>
      </c>
      <c r="Q76" s="90" t="s">
        <v>678</v>
      </c>
    </row>
    <row r="77" spans="2:17">
      <c r="B77" s="83" t="s">
        <v>165</v>
      </c>
      <c r="C77" s="77">
        <v>454</v>
      </c>
      <c r="D77" s="84">
        <v>2303</v>
      </c>
      <c r="H77" s="102">
        <v>831</v>
      </c>
      <c r="I77" s="129" t="s">
        <v>683</v>
      </c>
      <c r="J77" s="90" t="s">
        <v>684</v>
      </c>
      <c r="K77" s="92" t="s">
        <v>685</v>
      </c>
      <c r="L77" s="91" t="s">
        <v>686</v>
      </c>
      <c r="M77" s="92" t="s">
        <v>686</v>
      </c>
      <c r="N77" s="91" t="s">
        <v>686</v>
      </c>
      <c r="P77" s="92" t="s">
        <v>685</v>
      </c>
      <c r="Q77" s="90" t="s">
        <v>683</v>
      </c>
    </row>
    <row r="78" spans="2:17">
      <c r="B78" s="83" t="s">
        <v>166</v>
      </c>
      <c r="C78" s="77">
        <v>454</v>
      </c>
      <c r="D78" s="84">
        <v>2304</v>
      </c>
      <c r="H78" s="102">
        <v>324</v>
      </c>
      <c r="I78" s="129" t="s">
        <v>687</v>
      </c>
      <c r="J78" s="90" t="s">
        <v>688</v>
      </c>
      <c r="K78" s="92" t="s">
        <v>689</v>
      </c>
      <c r="L78" s="91" t="s">
        <v>690</v>
      </c>
      <c r="M78" s="92" t="s">
        <v>691</v>
      </c>
      <c r="N78" s="91" t="s">
        <v>690</v>
      </c>
      <c r="P78" s="92" t="s">
        <v>689</v>
      </c>
      <c r="Q78" s="90" t="s">
        <v>687</v>
      </c>
    </row>
    <row r="79" spans="2:17">
      <c r="B79" s="83" t="s">
        <v>167</v>
      </c>
      <c r="C79" s="77">
        <v>454</v>
      </c>
      <c r="D79" s="84">
        <v>2305</v>
      </c>
      <c r="H79" s="102">
        <v>624</v>
      </c>
      <c r="I79" s="129" t="s">
        <v>692</v>
      </c>
      <c r="J79" s="90" t="s">
        <v>693</v>
      </c>
      <c r="K79" s="92" t="s">
        <v>694</v>
      </c>
      <c r="L79" s="91" t="s">
        <v>695</v>
      </c>
      <c r="M79" s="92" t="s">
        <v>696</v>
      </c>
      <c r="N79" s="91" t="s">
        <v>695</v>
      </c>
      <c r="P79" s="92" t="s">
        <v>694</v>
      </c>
      <c r="Q79" s="90" t="s">
        <v>692</v>
      </c>
    </row>
    <row r="80" spans="2:17">
      <c r="B80" s="83" t="s">
        <v>168</v>
      </c>
      <c r="C80" s="77">
        <v>454</v>
      </c>
      <c r="D80" s="84">
        <v>2306</v>
      </c>
      <c r="H80" s="102">
        <v>328</v>
      </c>
      <c r="I80" s="129" t="s">
        <v>697</v>
      </c>
      <c r="J80" s="90" t="s">
        <v>698</v>
      </c>
      <c r="K80" s="92" t="s">
        <v>699</v>
      </c>
      <c r="L80" s="91" t="s">
        <v>700</v>
      </c>
      <c r="M80" s="92" t="s">
        <v>701</v>
      </c>
      <c r="N80" s="91" t="s">
        <v>700</v>
      </c>
      <c r="P80" s="92" t="s">
        <v>699</v>
      </c>
      <c r="Q80" s="90" t="s">
        <v>697</v>
      </c>
    </row>
    <row r="81" spans="2:17">
      <c r="B81" s="83" t="s">
        <v>169</v>
      </c>
      <c r="C81" s="77">
        <v>454</v>
      </c>
      <c r="D81" s="84">
        <v>2307</v>
      </c>
      <c r="H81" s="102">
        <v>332</v>
      </c>
      <c r="I81" s="129" t="s">
        <v>702</v>
      </c>
      <c r="J81" s="90" t="s">
        <v>703</v>
      </c>
      <c r="K81" s="92" t="s">
        <v>704</v>
      </c>
      <c r="L81" s="91" t="s">
        <v>705</v>
      </c>
      <c r="M81" s="92" t="s">
        <v>706</v>
      </c>
      <c r="N81" s="91" t="s">
        <v>705</v>
      </c>
      <c r="P81" s="92" t="s">
        <v>704</v>
      </c>
      <c r="Q81" s="90" t="s">
        <v>702</v>
      </c>
    </row>
    <row r="82" spans="2:17">
      <c r="B82" s="83" t="s">
        <v>170</v>
      </c>
      <c r="C82" s="77">
        <v>454</v>
      </c>
      <c r="D82" s="84">
        <v>2308</v>
      </c>
      <c r="H82" s="102">
        <v>334</v>
      </c>
      <c r="I82" s="129" t="s">
        <v>707</v>
      </c>
      <c r="J82" s="90" t="s">
        <v>708</v>
      </c>
      <c r="K82" s="92" t="s">
        <v>709</v>
      </c>
      <c r="L82" s="91" t="s">
        <v>709</v>
      </c>
      <c r="M82" s="92" t="s">
        <v>710</v>
      </c>
      <c r="N82" s="91" t="s">
        <v>710</v>
      </c>
      <c r="P82" s="92" t="s">
        <v>709</v>
      </c>
      <c r="Q82" s="90" t="s">
        <v>707</v>
      </c>
    </row>
    <row r="83" spans="2:17">
      <c r="B83" s="83" t="s">
        <v>171</v>
      </c>
      <c r="C83" s="77">
        <v>454</v>
      </c>
      <c r="D83" s="84">
        <v>2309</v>
      </c>
      <c r="H83" s="102">
        <v>340</v>
      </c>
      <c r="I83" s="129" t="s">
        <v>711</v>
      </c>
      <c r="J83" s="90" t="s">
        <v>712</v>
      </c>
      <c r="K83" s="92" t="s">
        <v>713</v>
      </c>
      <c r="L83" s="91" t="s">
        <v>714</v>
      </c>
      <c r="M83" s="92" t="s">
        <v>715</v>
      </c>
      <c r="N83" s="91" t="s">
        <v>714</v>
      </c>
      <c r="P83" s="92" t="s">
        <v>713</v>
      </c>
      <c r="Q83" s="90" t="s">
        <v>711</v>
      </c>
    </row>
    <row r="84" spans="2:17" ht="114.75">
      <c r="B84" s="83" t="s">
        <v>172</v>
      </c>
      <c r="C84" s="77">
        <v>454</v>
      </c>
      <c r="D84" s="84">
        <v>2310</v>
      </c>
      <c r="H84" s="103">
        <v>344</v>
      </c>
      <c r="I84" s="130" t="s">
        <v>716</v>
      </c>
      <c r="J84" s="93" t="s">
        <v>717</v>
      </c>
      <c r="K84" s="94" t="s">
        <v>718</v>
      </c>
      <c r="L84" s="95" t="s">
        <v>719</v>
      </c>
      <c r="M84" s="96" t="s">
        <v>720</v>
      </c>
      <c r="N84" s="95" t="s">
        <v>721</v>
      </c>
      <c r="P84" s="94" t="s">
        <v>718</v>
      </c>
      <c r="Q84" s="93" t="s">
        <v>716</v>
      </c>
    </row>
    <row r="85" spans="2:17">
      <c r="B85" s="83" t="s">
        <v>173</v>
      </c>
      <c r="C85" s="77">
        <v>454</v>
      </c>
      <c r="D85" s="84">
        <v>2311</v>
      </c>
      <c r="H85" s="102">
        <v>152</v>
      </c>
      <c r="I85" s="129" t="s">
        <v>722</v>
      </c>
      <c r="J85" s="90" t="s">
        <v>723</v>
      </c>
      <c r="K85" s="92" t="s">
        <v>724</v>
      </c>
      <c r="L85" s="91" t="s">
        <v>725</v>
      </c>
      <c r="M85" s="92" t="s">
        <v>726</v>
      </c>
      <c r="N85" s="91" t="s">
        <v>725</v>
      </c>
      <c r="P85" s="92" t="s">
        <v>724</v>
      </c>
      <c r="Q85" s="90" t="s">
        <v>722</v>
      </c>
    </row>
    <row r="86" spans="2:17">
      <c r="B86" s="83" t="s">
        <v>174</v>
      </c>
      <c r="C86" s="77">
        <v>454</v>
      </c>
      <c r="D86" s="84">
        <v>2312</v>
      </c>
      <c r="H86" s="102">
        <v>191</v>
      </c>
      <c r="I86" s="129" t="s">
        <v>727</v>
      </c>
      <c r="J86" s="90" t="s">
        <v>728</v>
      </c>
      <c r="K86" s="92" t="s">
        <v>729</v>
      </c>
      <c r="L86" s="91" t="s">
        <v>730</v>
      </c>
      <c r="M86" s="92" t="s">
        <v>731</v>
      </c>
      <c r="N86" s="91" t="s">
        <v>732</v>
      </c>
      <c r="P86" s="92" t="s">
        <v>729</v>
      </c>
      <c r="Q86" s="90" t="s">
        <v>727</v>
      </c>
    </row>
    <row r="87" spans="2:17">
      <c r="B87" s="83" t="s">
        <v>175</v>
      </c>
      <c r="C87" s="77">
        <v>454</v>
      </c>
      <c r="D87" s="84">
        <v>2313</v>
      </c>
      <c r="H87" s="102">
        <v>356</v>
      </c>
      <c r="I87" s="129" t="s">
        <v>733</v>
      </c>
      <c r="J87" s="90" t="s">
        <v>734</v>
      </c>
      <c r="K87" s="92" t="s">
        <v>735</v>
      </c>
      <c r="L87" s="91" t="s">
        <v>736</v>
      </c>
      <c r="M87" s="92" t="s">
        <v>737</v>
      </c>
      <c r="N87" s="91" t="s">
        <v>738</v>
      </c>
      <c r="P87" s="92" t="s">
        <v>735</v>
      </c>
      <c r="Q87" s="90" t="s">
        <v>733</v>
      </c>
    </row>
    <row r="88" spans="2:17">
      <c r="B88" s="83" t="s">
        <v>176</v>
      </c>
      <c r="C88" s="77">
        <v>454</v>
      </c>
      <c r="D88" s="84">
        <v>2314</v>
      </c>
      <c r="H88" s="102">
        <v>360</v>
      </c>
      <c r="I88" s="129" t="s">
        <v>739</v>
      </c>
      <c r="J88" s="90" t="s">
        <v>740</v>
      </c>
      <c r="K88" s="92" t="s">
        <v>741</v>
      </c>
      <c r="L88" s="91" t="s">
        <v>742</v>
      </c>
      <c r="M88" s="92" t="s">
        <v>743</v>
      </c>
      <c r="N88" s="91" t="s">
        <v>744</v>
      </c>
      <c r="P88" s="92" t="s">
        <v>741</v>
      </c>
      <c r="Q88" s="90" t="s">
        <v>739</v>
      </c>
    </row>
    <row r="89" spans="2:17">
      <c r="B89" s="83" t="s">
        <v>177</v>
      </c>
      <c r="C89" s="77">
        <v>454</v>
      </c>
      <c r="D89" s="84">
        <v>2315</v>
      </c>
      <c r="H89" s="102">
        <v>368</v>
      </c>
      <c r="I89" s="129" t="s">
        <v>745</v>
      </c>
      <c r="J89" s="90" t="s">
        <v>746</v>
      </c>
      <c r="K89" s="92" t="s">
        <v>747</v>
      </c>
      <c r="L89" s="91" t="s">
        <v>748</v>
      </c>
      <c r="M89" s="92" t="s">
        <v>749</v>
      </c>
      <c r="N89" s="91" t="s">
        <v>750</v>
      </c>
      <c r="P89" s="92" t="s">
        <v>747</v>
      </c>
      <c r="Q89" s="90" t="s">
        <v>745</v>
      </c>
    </row>
    <row r="90" spans="2:17">
      <c r="B90" s="83" t="s">
        <v>178</v>
      </c>
      <c r="C90" s="77">
        <v>455</v>
      </c>
      <c r="D90" s="84">
        <v>2401</v>
      </c>
      <c r="H90" s="102">
        <v>364</v>
      </c>
      <c r="I90" s="129" t="s">
        <v>751</v>
      </c>
      <c r="J90" s="90" t="s">
        <v>752</v>
      </c>
      <c r="K90" s="92" t="s">
        <v>753</v>
      </c>
      <c r="L90" s="91" t="s">
        <v>754</v>
      </c>
      <c r="M90" s="92" t="s">
        <v>755</v>
      </c>
      <c r="N90" s="91" t="s">
        <v>756</v>
      </c>
      <c r="P90" s="92" t="s">
        <v>753</v>
      </c>
      <c r="Q90" s="90" t="s">
        <v>751</v>
      </c>
    </row>
    <row r="91" spans="2:17">
      <c r="B91" s="83" t="s">
        <v>179</v>
      </c>
      <c r="C91" s="77">
        <v>455</v>
      </c>
      <c r="D91" s="84">
        <v>2402</v>
      </c>
      <c r="H91" s="102">
        <v>372</v>
      </c>
      <c r="I91" s="129" t="s">
        <v>757</v>
      </c>
      <c r="J91" s="90" t="s">
        <v>758</v>
      </c>
      <c r="K91" s="92" t="s">
        <v>759</v>
      </c>
      <c r="L91" s="91" t="s">
        <v>759</v>
      </c>
      <c r="M91" s="92" t="s">
        <v>760</v>
      </c>
      <c r="N91" s="91" t="s">
        <v>760</v>
      </c>
      <c r="P91" s="92" t="s">
        <v>759</v>
      </c>
      <c r="Q91" s="90" t="s">
        <v>757</v>
      </c>
    </row>
    <row r="92" spans="2:17">
      <c r="B92" s="83" t="s">
        <v>180</v>
      </c>
      <c r="C92" s="77">
        <v>455</v>
      </c>
      <c r="D92" s="84">
        <v>2403</v>
      </c>
      <c r="H92" s="102">
        <v>352</v>
      </c>
      <c r="I92" s="129" t="s">
        <v>761</v>
      </c>
      <c r="J92" s="90" t="s">
        <v>762</v>
      </c>
      <c r="K92" s="92" t="s">
        <v>763</v>
      </c>
      <c r="L92" s="91" t="s">
        <v>764</v>
      </c>
      <c r="M92" s="92" t="s">
        <v>765</v>
      </c>
      <c r="N92" s="91" t="s">
        <v>766</v>
      </c>
      <c r="P92" s="92" t="s">
        <v>763</v>
      </c>
      <c r="Q92" s="90" t="s">
        <v>761</v>
      </c>
    </row>
    <row r="93" spans="2:17">
      <c r="B93" s="83" t="s">
        <v>181</v>
      </c>
      <c r="C93" s="77">
        <v>455</v>
      </c>
      <c r="D93" s="84">
        <v>2404</v>
      </c>
      <c r="H93" s="102">
        <v>380</v>
      </c>
      <c r="I93" s="129" t="s">
        <v>767</v>
      </c>
      <c r="J93" s="90" t="s">
        <v>768</v>
      </c>
      <c r="K93" s="92" t="s">
        <v>769</v>
      </c>
      <c r="L93" s="91" t="s">
        <v>770</v>
      </c>
      <c r="M93" s="92" t="s">
        <v>771</v>
      </c>
      <c r="N93" s="91" t="s">
        <v>772</v>
      </c>
      <c r="P93" s="92" t="s">
        <v>769</v>
      </c>
      <c r="Q93" s="90" t="s">
        <v>767</v>
      </c>
    </row>
    <row r="94" spans="2:17">
      <c r="B94" s="83" t="s">
        <v>182</v>
      </c>
      <c r="C94" s="77">
        <v>455</v>
      </c>
      <c r="D94" s="84">
        <v>2405</v>
      </c>
      <c r="H94" s="102">
        <v>376</v>
      </c>
      <c r="I94" s="129" t="s">
        <v>773</v>
      </c>
      <c r="J94" s="90" t="s">
        <v>774</v>
      </c>
      <c r="K94" s="92" t="s">
        <v>775</v>
      </c>
      <c r="L94" s="91" t="s">
        <v>776</v>
      </c>
      <c r="M94" s="92" t="s">
        <v>777</v>
      </c>
      <c r="N94" s="91" t="s">
        <v>778</v>
      </c>
      <c r="P94" s="92" t="s">
        <v>775</v>
      </c>
      <c r="Q94" s="90" t="s">
        <v>773</v>
      </c>
    </row>
    <row r="95" spans="2:17">
      <c r="B95" s="83" t="s">
        <v>183</v>
      </c>
      <c r="C95" s="77">
        <v>455</v>
      </c>
      <c r="D95" s="84">
        <v>2406</v>
      </c>
      <c r="H95" s="102">
        <v>388</v>
      </c>
      <c r="I95" s="129" t="s">
        <v>779</v>
      </c>
      <c r="J95" s="90" t="s">
        <v>780</v>
      </c>
      <c r="K95" s="92" t="s">
        <v>781</v>
      </c>
      <c r="L95" s="91" t="s">
        <v>781</v>
      </c>
      <c r="M95" s="92" t="s">
        <v>782</v>
      </c>
      <c r="N95" s="91" t="s">
        <v>782</v>
      </c>
      <c r="P95" s="92" t="s">
        <v>781</v>
      </c>
      <c r="Q95" s="90" t="s">
        <v>779</v>
      </c>
    </row>
    <row r="96" spans="2:17">
      <c r="B96" s="83" t="s">
        <v>184</v>
      </c>
      <c r="C96" s="77">
        <v>455</v>
      </c>
      <c r="D96" s="84">
        <v>2407</v>
      </c>
      <c r="H96" s="102">
        <v>392</v>
      </c>
      <c r="I96" s="129" t="s">
        <v>783</v>
      </c>
      <c r="J96" s="90" t="s">
        <v>784</v>
      </c>
      <c r="K96" s="92" t="s">
        <v>785</v>
      </c>
      <c r="L96" s="91" t="s">
        <v>785</v>
      </c>
      <c r="M96" s="92" t="s">
        <v>786</v>
      </c>
      <c r="N96" s="91" t="s">
        <v>786</v>
      </c>
      <c r="P96" s="92" t="s">
        <v>785</v>
      </c>
      <c r="Q96" s="90" t="s">
        <v>783</v>
      </c>
    </row>
    <row r="97" spans="2:17">
      <c r="B97" s="83" t="s">
        <v>185</v>
      </c>
      <c r="C97" s="77">
        <v>456</v>
      </c>
      <c r="D97" s="84">
        <v>2501</v>
      </c>
      <c r="H97" s="102">
        <v>887</v>
      </c>
      <c r="I97" s="129" t="s">
        <v>787</v>
      </c>
      <c r="J97" s="90" t="s">
        <v>788</v>
      </c>
      <c r="K97" s="92" t="s">
        <v>789</v>
      </c>
      <c r="L97" s="91" t="s">
        <v>790</v>
      </c>
      <c r="M97" s="92" t="s">
        <v>791</v>
      </c>
      <c r="N97" s="91" t="s">
        <v>792</v>
      </c>
      <c r="P97" s="92" t="s">
        <v>789</v>
      </c>
      <c r="Q97" s="90" t="s">
        <v>787</v>
      </c>
    </row>
    <row r="98" spans="2:17">
      <c r="B98" s="83" t="s">
        <v>186</v>
      </c>
      <c r="C98" s="77">
        <v>456</v>
      </c>
      <c r="D98" s="84">
        <v>2502</v>
      </c>
      <c r="H98" s="102">
        <v>832</v>
      </c>
      <c r="I98" s="129" t="s">
        <v>793</v>
      </c>
      <c r="J98" s="90" t="s">
        <v>794</v>
      </c>
      <c r="K98" s="92" t="s">
        <v>795</v>
      </c>
      <c r="L98" s="91" t="s">
        <v>796</v>
      </c>
      <c r="M98" s="92" t="s">
        <v>796</v>
      </c>
      <c r="N98" s="91" t="s">
        <v>796</v>
      </c>
      <c r="P98" s="92" t="s">
        <v>795</v>
      </c>
      <c r="Q98" s="90" t="s">
        <v>793</v>
      </c>
    </row>
    <row r="99" spans="2:17">
      <c r="B99" s="83" t="s">
        <v>187</v>
      </c>
      <c r="C99" s="77">
        <v>456</v>
      </c>
      <c r="D99" s="84">
        <v>2503</v>
      </c>
      <c r="H99" s="102">
        <v>710</v>
      </c>
      <c r="I99" s="129" t="s">
        <v>797</v>
      </c>
      <c r="J99" s="90" t="s">
        <v>798</v>
      </c>
      <c r="K99" s="92" t="s">
        <v>799</v>
      </c>
      <c r="L99" s="91" t="s">
        <v>800</v>
      </c>
      <c r="M99" s="92" t="s">
        <v>801</v>
      </c>
      <c r="N99" s="91" t="s">
        <v>802</v>
      </c>
      <c r="P99" s="92" t="s">
        <v>799</v>
      </c>
      <c r="Q99" s="90" t="s">
        <v>797</v>
      </c>
    </row>
    <row r="100" spans="2:17">
      <c r="B100" s="83" t="s">
        <v>188</v>
      </c>
      <c r="C100" s="77">
        <v>456</v>
      </c>
      <c r="D100" s="84">
        <v>2504</v>
      </c>
      <c r="H100" s="102">
        <v>239</v>
      </c>
      <c r="I100" s="129" t="s">
        <v>803</v>
      </c>
      <c r="J100" s="90" t="s">
        <v>804</v>
      </c>
      <c r="K100" s="92" t="s">
        <v>805</v>
      </c>
      <c r="L100" s="91" t="s">
        <v>805</v>
      </c>
      <c r="M100" s="92" t="s">
        <v>806</v>
      </c>
      <c r="N100" s="92" t="s">
        <v>806</v>
      </c>
      <c r="P100" s="92" t="s">
        <v>805</v>
      </c>
      <c r="Q100" s="90" t="s">
        <v>803</v>
      </c>
    </row>
    <row r="101" spans="2:17">
      <c r="B101" s="83" t="s">
        <v>189</v>
      </c>
      <c r="C101" s="77">
        <v>456</v>
      </c>
      <c r="D101" s="84">
        <v>2505</v>
      </c>
      <c r="H101" s="102">
        <v>728</v>
      </c>
      <c r="I101" s="129" t="s">
        <v>807</v>
      </c>
      <c r="J101" s="90" t="s">
        <v>808</v>
      </c>
      <c r="K101" s="92" t="s">
        <v>809</v>
      </c>
      <c r="L101" s="91" t="s">
        <v>810</v>
      </c>
      <c r="M101" s="92" t="s">
        <v>811</v>
      </c>
      <c r="N101" s="91" t="s">
        <v>812</v>
      </c>
      <c r="P101" s="92" t="s">
        <v>809</v>
      </c>
      <c r="Q101" s="90" t="s">
        <v>807</v>
      </c>
    </row>
    <row r="102" spans="2:17">
      <c r="B102" s="83" t="s">
        <v>190</v>
      </c>
      <c r="C102" s="77">
        <v>456</v>
      </c>
      <c r="D102" s="84">
        <v>2506</v>
      </c>
      <c r="H102" s="102">
        <v>400</v>
      </c>
      <c r="I102" s="129" t="s">
        <v>813</v>
      </c>
      <c r="J102" s="90" t="s">
        <v>814</v>
      </c>
      <c r="K102" s="92" t="s">
        <v>815</v>
      </c>
      <c r="L102" s="91" t="s">
        <v>816</v>
      </c>
      <c r="M102" s="92" t="s">
        <v>817</v>
      </c>
      <c r="N102" s="91" t="s">
        <v>818</v>
      </c>
      <c r="P102" s="92" t="s">
        <v>815</v>
      </c>
      <c r="Q102" s="90" t="s">
        <v>813</v>
      </c>
    </row>
    <row r="103" spans="2:17">
      <c r="B103" s="83" t="s">
        <v>191</v>
      </c>
      <c r="C103" s="77">
        <v>456</v>
      </c>
      <c r="D103" s="84">
        <v>2507</v>
      </c>
      <c r="H103" s="102">
        <v>136</v>
      </c>
      <c r="I103" s="129" t="s">
        <v>819</v>
      </c>
      <c r="J103" s="90" t="s">
        <v>820</v>
      </c>
      <c r="K103" s="92" t="s">
        <v>821</v>
      </c>
      <c r="L103" s="91" t="s">
        <v>821</v>
      </c>
      <c r="M103" s="91" t="s">
        <v>822</v>
      </c>
      <c r="N103" s="91" t="s">
        <v>822</v>
      </c>
      <c r="P103" s="92" t="s">
        <v>821</v>
      </c>
      <c r="Q103" s="90" t="s">
        <v>819</v>
      </c>
    </row>
    <row r="104" spans="2:17">
      <c r="B104" s="83" t="s">
        <v>192</v>
      </c>
      <c r="C104" s="77">
        <v>456</v>
      </c>
      <c r="D104" s="84">
        <v>2508</v>
      </c>
      <c r="H104" s="102">
        <v>116</v>
      </c>
      <c r="I104" s="129" t="s">
        <v>823</v>
      </c>
      <c r="J104" s="90" t="s">
        <v>824</v>
      </c>
      <c r="K104" s="92" t="s">
        <v>825</v>
      </c>
      <c r="L104" s="91" t="s">
        <v>826</v>
      </c>
      <c r="M104" s="92" t="s">
        <v>827</v>
      </c>
      <c r="N104" s="91" t="s">
        <v>828</v>
      </c>
      <c r="P104" s="92" t="s">
        <v>825</v>
      </c>
      <c r="Q104" s="90" t="s">
        <v>823</v>
      </c>
    </row>
    <row r="105" spans="2:17">
      <c r="B105" s="83" t="s">
        <v>193</v>
      </c>
      <c r="C105" s="77">
        <v>456</v>
      </c>
      <c r="D105" s="84">
        <v>2509</v>
      </c>
      <c r="H105" s="102">
        <v>120</v>
      </c>
      <c r="I105" s="129" t="s">
        <v>829</v>
      </c>
      <c r="J105" s="90" t="s">
        <v>830</v>
      </c>
      <c r="K105" s="92" t="s">
        <v>831</v>
      </c>
      <c r="L105" s="91" t="s">
        <v>832</v>
      </c>
      <c r="M105" s="92" t="s">
        <v>833</v>
      </c>
      <c r="N105" s="91" t="s">
        <v>834</v>
      </c>
      <c r="P105" s="92" t="s">
        <v>831</v>
      </c>
      <c r="Q105" s="90" t="s">
        <v>829</v>
      </c>
    </row>
    <row r="106" spans="2:17">
      <c r="B106" s="83" t="s">
        <v>194</v>
      </c>
      <c r="C106" s="77">
        <v>456</v>
      </c>
      <c r="D106" s="84">
        <v>2510</v>
      </c>
      <c r="H106" s="102">
        <v>124</v>
      </c>
      <c r="I106" s="129" t="s">
        <v>835</v>
      </c>
      <c r="J106" s="90" t="s">
        <v>836</v>
      </c>
      <c r="K106" s="92" t="s">
        <v>837</v>
      </c>
      <c r="L106" s="91" t="s">
        <v>837</v>
      </c>
      <c r="M106" s="92" t="s">
        <v>838</v>
      </c>
      <c r="N106" s="91" t="s">
        <v>838</v>
      </c>
      <c r="P106" s="92" t="s">
        <v>837</v>
      </c>
      <c r="Q106" s="90" t="s">
        <v>835</v>
      </c>
    </row>
    <row r="107" spans="2:17">
      <c r="B107" s="83" t="s">
        <v>195</v>
      </c>
      <c r="C107" s="77">
        <v>456</v>
      </c>
      <c r="D107" s="84">
        <v>2511</v>
      </c>
      <c r="H107" s="102">
        <v>132</v>
      </c>
      <c r="I107" s="129" t="s">
        <v>839</v>
      </c>
      <c r="J107" s="90" t="s">
        <v>840</v>
      </c>
      <c r="K107" s="92" t="s">
        <v>841</v>
      </c>
      <c r="L107" s="91" t="s">
        <v>842</v>
      </c>
      <c r="M107" s="92" t="s">
        <v>843</v>
      </c>
      <c r="N107" s="91" t="s">
        <v>844</v>
      </c>
      <c r="P107" s="92" t="s">
        <v>841</v>
      </c>
      <c r="Q107" s="90" t="s">
        <v>839</v>
      </c>
    </row>
    <row r="108" spans="2:17">
      <c r="B108" s="83" t="s">
        <v>196</v>
      </c>
      <c r="C108" s="77">
        <v>456</v>
      </c>
      <c r="D108" s="84">
        <v>2512</v>
      </c>
      <c r="H108" s="102">
        <v>634</v>
      </c>
      <c r="I108" s="129" t="s">
        <v>845</v>
      </c>
      <c r="J108" s="90" t="s">
        <v>846</v>
      </c>
      <c r="K108" s="92" t="s">
        <v>847</v>
      </c>
      <c r="L108" s="91" t="s">
        <v>848</v>
      </c>
      <c r="M108" s="92" t="s">
        <v>849</v>
      </c>
      <c r="N108" s="91" t="s">
        <v>850</v>
      </c>
      <c r="P108" s="92" t="s">
        <v>847</v>
      </c>
      <c r="Q108" s="90" t="s">
        <v>845</v>
      </c>
    </row>
    <row r="109" spans="2:17">
      <c r="B109" s="83" t="s">
        <v>197</v>
      </c>
      <c r="C109" s="77">
        <v>456</v>
      </c>
      <c r="D109" s="84">
        <v>2513</v>
      </c>
      <c r="H109" s="102">
        <v>398</v>
      </c>
      <c r="I109" s="129" t="s">
        <v>851</v>
      </c>
      <c r="J109" s="90" t="s">
        <v>852</v>
      </c>
      <c r="K109" s="92" t="s">
        <v>853</v>
      </c>
      <c r="L109" s="91" t="s">
        <v>854</v>
      </c>
      <c r="M109" s="92" t="s">
        <v>855</v>
      </c>
      <c r="N109" s="91" t="s">
        <v>856</v>
      </c>
      <c r="P109" s="92" t="s">
        <v>853</v>
      </c>
      <c r="Q109" s="90" t="s">
        <v>851</v>
      </c>
    </row>
    <row r="110" spans="2:17">
      <c r="B110" s="83" t="s">
        <v>198</v>
      </c>
      <c r="C110" s="77">
        <v>456</v>
      </c>
      <c r="D110" s="84">
        <v>2514</v>
      </c>
      <c r="H110" s="102">
        <v>404</v>
      </c>
      <c r="I110" s="129" t="s">
        <v>857</v>
      </c>
      <c r="J110" s="90" t="s">
        <v>858</v>
      </c>
      <c r="K110" s="92" t="s">
        <v>859</v>
      </c>
      <c r="L110" s="91" t="s">
        <v>860</v>
      </c>
      <c r="M110" s="92" t="s">
        <v>861</v>
      </c>
      <c r="N110" s="91" t="s">
        <v>862</v>
      </c>
      <c r="P110" s="92" t="s">
        <v>859</v>
      </c>
      <c r="Q110" s="90" t="s">
        <v>857</v>
      </c>
    </row>
    <row r="111" spans="2:17">
      <c r="B111" s="83" t="s">
        <v>199</v>
      </c>
      <c r="C111" s="77">
        <v>456</v>
      </c>
      <c r="D111" s="84">
        <v>2515</v>
      </c>
      <c r="H111" s="102">
        <v>296</v>
      </c>
      <c r="I111" s="129" t="s">
        <v>863</v>
      </c>
      <c r="J111" s="90" t="s">
        <v>864</v>
      </c>
      <c r="K111" s="92" t="s">
        <v>865</v>
      </c>
      <c r="L111" s="91" t="s">
        <v>866</v>
      </c>
      <c r="M111" s="92" t="s">
        <v>867</v>
      </c>
      <c r="N111" s="91" t="s">
        <v>866</v>
      </c>
      <c r="P111" s="92" t="s">
        <v>865</v>
      </c>
      <c r="Q111" s="90" t="s">
        <v>863</v>
      </c>
    </row>
    <row r="112" spans="2:17">
      <c r="B112" s="71" t="s">
        <v>200</v>
      </c>
      <c r="C112" s="77">
        <v>457</v>
      </c>
      <c r="D112" s="84">
        <v>2601</v>
      </c>
      <c r="H112" s="102">
        <v>166</v>
      </c>
      <c r="I112" s="129" t="s">
        <v>868</v>
      </c>
      <c r="J112" s="90" t="s">
        <v>869</v>
      </c>
      <c r="K112" s="92" t="s">
        <v>870</v>
      </c>
      <c r="L112" s="92" t="s">
        <v>871</v>
      </c>
      <c r="M112" s="91" t="s">
        <v>872</v>
      </c>
      <c r="N112" s="91" t="s">
        <v>872</v>
      </c>
      <c r="P112" s="92" t="s">
        <v>870</v>
      </c>
      <c r="Q112" s="90" t="s">
        <v>868</v>
      </c>
    </row>
    <row r="113" spans="2:17">
      <c r="B113" s="83" t="s">
        <v>201</v>
      </c>
      <c r="C113" s="77">
        <v>457</v>
      </c>
      <c r="D113" s="85">
        <v>2602</v>
      </c>
      <c r="H113" s="102">
        <v>170</v>
      </c>
      <c r="I113" s="129" t="s">
        <v>873</v>
      </c>
      <c r="J113" s="90" t="s">
        <v>874</v>
      </c>
      <c r="K113" s="92" t="s">
        <v>875</v>
      </c>
      <c r="L113" s="91" t="s">
        <v>876</v>
      </c>
      <c r="M113" s="92" t="s">
        <v>877</v>
      </c>
      <c r="N113" s="91" t="s">
        <v>878</v>
      </c>
      <c r="P113" s="92" t="s">
        <v>875</v>
      </c>
      <c r="Q113" s="90" t="s">
        <v>873</v>
      </c>
    </row>
    <row r="114" spans="2:17">
      <c r="B114" s="83" t="s">
        <v>202</v>
      </c>
      <c r="C114" s="77">
        <v>457</v>
      </c>
      <c r="D114" s="84">
        <v>2603</v>
      </c>
      <c r="H114" s="102">
        <v>174</v>
      </c>
      <c r="I114" s="129" t="s">
        <v>879</v>
      </c>
      <c r="J114" s="90" t="s">
        <v>880</v>
      </c>
      <c r="K114" s="92" t="s">
        <v>881</v>
      </c>
      <c r="L114" s="91" t="s">
        <v>882</v>
      </c>
      <c r="M114" s="92" t="s">
        <v>883</v>
      </c>
      <c r="N114" s="91" t="s">
        <v>884</v>
      </c>
      <c r="P114" s="92" t="s">
        <v>881</v>
      </c>
      <c r="Q114" s="90" t="s">
        <v>879</v>
      </c>
    </row>
    <row r="115" spans="2:17">
      <c r="B115" s="83" t="s">
        <v>203</v>
      </c>
      <c r="C115" s="77">
        <v>457</v>
      </c>
      <c r="D115" s="85">
        <v>2604</v>
      </c>
      <c r="H115" s="102">
        <v>178</v>
      </c>
      <c r="I115" s="129" t="s">
        <v>885</v>
      </c>
      <c r="J115" s="90" t="s">
        <v>886</v>
      </c>
      <c r="K115" s="92" t="s">
        <v>887</v>
      </c>
      <c r="L115" s="92" t="s">
        <v>887</v>
      </c>
      <c r="M115" s="92" t="s">
        <v>888</v>
      </c>
      <c r="N115" s="91" t="s">
        <v>889</v>
      </c>
      <c r="P115" s="92" t="s">
        <v>887</v>
      </c>
      <c r="Q115" s="90" t="s">
        <v>885</v>
      </c>
    </row>
    <row r="116" spans="2:17">
      <c r="B116" s="83" t="s">
        <v>204</v>
      </c>
      <c r="C116" s="77">
        <v>457</v>
      </c>
      <c r="D116" s="84">
        <v>2605</v>
      </c>
      <c r="H116" s="102">
        <v>408</v>
      </c>
      <c r="I116" s="129" t="s">
        <v>890</v>
      </c>
      <c r="J116" s="90" t="s">
        <v>891</v>
      </c>
      <c r="K116" s="92" t="s">
        <v>892</v>
      </c>
      <c r="L116" s="92" t="s">
        <v>892</v>
      </c>
      <c r="M116" s="92" t="s">
        <v>893</v>
      </c>
      <c r="N116" s="91" t="s">
        <v>894</v>
      </c>
      <c r="P116" s="92" t="s">
        <v>892</v>
      </c>
      <c r="Q116" s="90" t="s">
        <v>890</v>
      </c>
    </row>
    <row r="117" spans="2:17">
      <c r="B117" s="83" t="s">
        <v>205</v>
      </c>
      <c r="C117" s="77">
        <v>457</v>
      </c>
      <c r="D117" s="85">
        <v>2606</v>
      </c>
      <c r="H117" s="102">
        <v>410</v>
      </c>
      <c r="I117" s="129" t="s">
        <v>895</v>
      </c>
      <c r="J117" s="90" t="s">
        <v>896</v>
      </c>
      <c r="K117" s="92" t="s">
        <v>897</v>
      </c>
      <c r="L117" s="92" t="s">
        <v>897</v>
      </c>
      <c r="M117" s="92" t="s">
        <v>898</v>
      </c>
      <c r="N117" s="91" t="s">
        <v>899</v>
      </c>
      <c r="P117" s="92" t="s">
        <v>897</v>
      </c>
      <c r="Q117" s="90" t="s">
        <v>895</v>
      </c>
    </row>
    <row r="118" spans="2:17">
      <c r="B118" s="83" t="s">
        <v>206</v>
      </c>
      <c r="C118" s="77">
        <v>457</v>
      </c>
      <c r="D118" s="84">
        <v>2607</v>
      </c>
      <c r="H118" s="102">
        <v>95</v>
      </c>
      <c r="I118" s="129" t="s">
        <v>900</v>
      </c>
      <c r="J118" s="90" t="s">
        <v>901</v>
      </c>
      <c r="K118" s="92" t="s">
        <v>902</v>
      </c>
      <c r="L118" s="92" t="s">
        <v>903</v>
      </c>
      <c r="M118" s="92"/>
      <c r="P118" s="92" t="s">
        <v>902</v>
      </c>
      <c r="Q118" s="90" t="s">
        <v>900</v>
      </c>
    </row>
    <row r="119" spans="2:17">
      <c r="B119" s="83" t="s">
        <v>207</v>
      </c>
      <c r="C119" s="77">
        <v>457</v>
      </c>
      <c r="D119" s="85">
        <v>2608</v>
      </c>
      <c r="H119" s="102">
        <v>188</v>
      </c>
      <c r="I119" s="129" t="s">
        <v>904</v>
      </c>
      <c r="J119" s="90" t="s">
        <v>905</v>
      </c>
      <c r="K119" s="92" t="s">
        <v>906</v>
      </c>
      <c r="L119" s="91" t="s">
        <v>907</v>
      </c>
      <c r="M119" s="92" t="s">
        <v>908</v>
      </c>
      <c r="N119" s="91" t="s">
        <v>909</v>
      </c>
      <c r="P119" s="92" t="s">
        <v>906</v>
      </c>
      <c r="Q119" s="90" t="s">
        <v>904</v>
      </c>
    </row>
    <row r="120" spans="2:17">
      <c r="B120" s="83" t="s">
        <v>208</v>
      </c>
      <c r="C120" s="77">
        <v>457</v>
      </c>
      <c r="D120" s="84">
        <v>2609</v>
      </c>
      <c r="H120" s="102">
        <v>192</v>
      </c>
      <c r="I120" s="129" t="s">
        <v>910</v>
      </c>
      <c r="J120" s="90" t="s">
        <v>911</v>
      </c>
      <c r="K120" s="92" t="s">
        <v>912</v>
      </c>
      <c r="L120" s="91" t="s">
        <v>913</v>
      </c>
      <c r="M120" s="92" t="s">
        <v>914</v>
      </c>
      <c r="N120" s="91" t="s">
        <v>915</v>
      </c>
      <c r="P120" s="92" t="s">
        <v>912</v>
      </c>
      <c r="Q120" s="90" t="s">
        <v>910</v>
      </c>
    </row>
    <row r="121" spans="2:17">
      <c r="B121" s="83" t="s">
        <v>209</v>
      </c>
      <c r="C121" s="77">
        <v>457</v>
      </c>
      <c r="D121" s="85">
        <v>2610</v>
      </c>
      <c r="H121" s="102">
        <v>414</v>
      </c>
      <c r="I121" s="129" t="s">
        <v>916</v>
      </c>
      <c r="J121" s="90" t="s">
        <v>917</v>
      </c>
      <c r="K121" s="92" t="s">
        <v>918</v>
      </c>
      <c r="L121" s="91" t="s">
        <v>919</v>
      </c>
      <c r="M121" s="92" t="s">
        <v>920</v>
      </c>
      <c r="N121" s="91" t="s">
        <v>921</v>
      </c>
      <c r="P121" s="92" t="s">
        <v>918</v>
      </c>
      <c r="Q121" s="90" t="s">
        <v>916</v>
      </c>
    </row>
    <row r="122" spans="2:17">
      <c r="B122" s="83" t="s">
        <v>210</v>
      </c>
      <c r="C122" s="77">
        <v>458</v>
      </c>
      <c r="D122" s="84">
        <v>2701</v>
      </c>
      <c r="H122" s="102">
        <v>196</v>
      </c>
      <c r="I122" s="129" t="s">
        <v>922</v>
      </c>
      <c r="J122" s="90" t="s">
        <v>923</v>
      </c>
      <c r="K122" s="92" t="s">
        <v>924</v>
      </c>
      <c r="L122" s="91" t="s">
        <v>925</v>
      </c>
      <c r="M122" s="92" t="s">
        <v>926</v>
      </c>
      <c r="N122" s="91" t="s">
        <v>927</v>
      </c>
      <c r="P122" s="92" t="s">
        <v>924</v>
      </c>
      <c r="Q122" s="90" t="s">
        <v>922</v>
      </c>
    </row>
    <row r="123" spans="2:17">
      <c r="B123" s="83" t="s">
        <v>211</v>
      </c>
      <c r="C123" s="77">
        <v>458</v>
      </c>
      <c r="D123" s="84">
        <v>2702</v>
      </c>
      <c r="H123" s="102">
        <v>417</v>
      </c>
      <c r="I123" s="129" t="s">
        <v>928</v>
      </c>
      <c r="J123" s="90" t="s">
        <v>929</v>
      </c>
      <c r="K123" s="92" t="s">
        <v>930</v>
      </c>
      <c r="L123" s="91" t="s">
        <v>931</v>
      </c>
      <c r="M123" s="92" t="s">
        <v>932</v>
      </c>
      <c r="N123" s="91" t="s">
        <v>933</v>
      </c>
      <c r="P123" s="92" t="s">
        <v>930</v>
      </c>
      <c r="Q123" s="90" t="s">
        <v>928</v>
      </c>
    </row>
    <row r="124" spans="2:17" ht="15">
      <c r="B124" s="83" t="s">
        <v>212</v>
      </c>
      <c r="C124" s="77">
        <v>458</v>
      </c>
      <c r="D124" s="84">
        <v>2703</v>
      </c>
      <c r="H124" s="104">
        <v>418</v>
      </c>
      <c r="I124" s="131" t="s">
        <v>934</v>
      </c>
      <c r="J124" s="97" t="s">
        <v>935</v>
      </c>
      <c r="K124" s="98" t="s">
        <v>936</v>
      </c>
      <c r="L124" s="98" t="s">
        <v>937</v>
      </c>
      <c r="M124" s="98" t="s">
        <v>938</v>
      </c>
      <c r="N124" s="99" t="s">
        <v>939</v>
      </c>
      <c r="P124" s="98" t="s">
        <v>936</v>
      </c>
      <c r="Q124" s="97" t="s">
        <v>934</v>
      </c>
    </row>
    <row r="125" spans="2:17">
      <c r="B125" s="83" t="s">
        <v>213</v>
      </c>
      <c r="C125" s="77">
        <v>458</v>
      </c>
      <c r="D125" s="84">
        <v>2704</v>
      </c>
      <c r="H125" s="102">
        <v>426</v>
      </c>
      <c r="I125" s="129" t="s">
        <v>940</v>
      </c>
      <c r="J125" s="90" t="s">
        <v>941</v>
      </c>
      <c r="K125" s="92" t="s">
        <v>942</v>
      </c>
      <c r="L125" s="91" t="s">
        <v>943</v>
      </c>
      <c r="M125" s="92" t="s">
        <v>944</v>
      </c>
      <c r="N125" s="91" t="s">
        <v>943</v>
      </c>
      <c r="P125" s="92" t="s">
        <v>942</v>
      </c>
      <c r="Q125" s="90" t="s">
        <v>940</v>
      </c>
    </row>
    <row r="126" spans="2:17">
      <c r="B126" s="83" t="s">
        <v>214</v>
      </c>
      <c r="C126" s="77">
        <v>458</v>
      </c>
      <c r="D126" s="84">
        <v>2705</v>
      </c>
      <c r="H126" s="102">
        <v>422</v>
      </c>
      <c r="I126" s="129" t="s">
        <v>945</v>
      </c>
      <c r="J126" s="90" t="s">
        <v>946</v>
      </c>
      <c r="K126" s="92" t="s">
        <v>947</v>
      </c>
      <c r="L126" s="91" t="s">
        <v>948</v>
      </c>
      <c r="M126" s="92" t="s">
        <v>949</v>
      </c>
      <c r="N126" s="91" t="s">
        <v>950</v>
      </c>
      <c r="P126" s="92" t="s">
        <v>947</v>
      </c>
      <c r="Q126" s="90" t="s">
        <v>945</v>
      </c>
    </row>
    <row r="127" spans="2:17">
      <c r="B127" s="83" t="s">
        <v>215</v>
      </c>
      <c r="C127" s="77">
        <v>458</v>
      </c>
      <c r="D127" s="84">
        <v>2706</v>
      </c>
      <c r="H127" s="102">
        <v>430</v>
      </c>
      <c r="I127" s="129" t="s">
        <v>951</v>
      </c>
      <c r="J127" s="90" t="s">
        <v>952</v>
      </c>
      <c r="K127" s="92" t="s">
        <v>953</v>
      </c>
      <c r="L127" s="91" t="s">
        <v>954</v>
      </c>
      <c r="M127" s="92" t="s">
        <v>955</v>
      </c>
      <c r="N127" s="91" t="s">
        <v>956</v>
      </c>
      <c r="P127" s="92" t="s">
        <v>953</v>
      </c>
      <c r="Q127" s="90" t="s">
        <v>951</v>
      </c>
    </row>
    <row r="128" spans="2:17">
      <c r="B128" s="83" t="s">
        <v>216</v>
      </c>
      <c r="C128" s="77">
        <v>458</v>
      </c>
      <c r="D128" s="84">
        <v>2707</v>
      </c>
      <c r="H128" s="102">
        <v>434</v>
      </c>
      <c r="I128" s="129" t="s">
        <v>957</v>
      </c>
      <c r="J128" s="90" t="s">
        <v>958</v>
      </c>
      <c r="K128" s="92" t="s">
        <v>959</v>
      </c>
      <c r="L128" s="92" t="s">
        <v>960</v>
      </c>
      <c r="M128" s="92" t="s">
        <v>961</v>
      </c>
      <c r="N128" s="92" t="s">
        <v>961</v>
      </c>
      <c r="P128" s="92" t="s">
        <v>959</v>
      </c>
      <c r="Q128" s="90" t="s">
        <v>957</v>
      </c>
    </row>
    <row r="129" spans="2:17">
      <c r="B129" s="83" t="s">
        <v>217</v>
      </c>
      <c r="C129" s="77">
        <v>458</v>
      </c>
      <c r="D129" s="84">
        <v>2708</v>
      </c>
      <c r="H129" s="102">
        <v>438</v>
      </c>
      <c r="I129" s="129" t="s">
        <v>962</v>
      </c>
      <c r="J129" s="90" t="s">
        <v>963</v>
      </c>
      <c r="K129" s="92" t="s">
        <v>964</v>
      </c>
      <c r="L129" s="91" t="s">
        <v>965</v>
      </c>
      <c r="M129" s="92" t="s">
        <v>966</v>
      </c>
      <c r="N129" s="91" t="s">
        <v>967</v>
      </c>
      <c r="P129" s="92" t="s">
        <v>964</v>
      </c>
      <c r="Q129" s="90" t="s">
        <v>962</v>
      </c>
    </row>
    <row r="130" spans="2:17">
      <c r="B130" s="83" t="s">
        <v>218</v>
      </c>
      <c r="C130" s="77">
        <v>458</v>
      </c>
      <c r="D130" s="84">
        <v>2709</v>
      </c>
      <c r="H130" s="102">
        <v>440</v>
      </c>
      <c r="I130" s="129" t="s">
        <v>968</v>
      </c>
      <c r="J130" s="90" t="s">
        <v>969</v>
      </c>
      <c r="K130" s="92" t="s">
        <v>970</v>
      </c>
      <c r="L130" s="91" t="s">
        <v>971</v>
      </c>
      <c r="M130" s="92" t="s">
        <v>972</v>
      </c>
      <c r="N130" s="91" t="s">
        <v>973</v>
      </c>
      <c r="P130" s="92" t="s">
        <v>970</v>
      </c>
      <c r="Q130" s="90" t="s">
        <v>968</v>
      </c>
    </row>
    <row r="131" spans="2:17">
      <c r="B131" s="83" t="s">
        <v>219</v>
      </c>
      <c r="C131" s="77">
        <v>458</v>
      </c>
      <c r="D131" s="84">
        <v>2710</v>
      </c>
      <c r="H131" s="102">
        <v>428</v>
      </c>
      <c r="I131" s="129" t="s">
        <v>974</v>
      </c>
      <c r="J131" s="90" t="s">
        <v>975</v>
      </c>
      <c r="K131" s="92" t="s">
        <v>976</v>
      </c>
      <c r="L131" s="91" t="s">
        <v>977</v>
      </c>
      <c r="M131" s="92" t="s">
        <v>978</v>
      </c>
      <c r="N131" s="91" t="s">
        <v>979</v>
      </c>
      <c r="P131" s="92" t="s">
        <v>976</v>
      </c>
      <c r="Q131" s="90" t="s">
        <v>974</v>
      </c>
    </row>
    <row r="132" spans="2:17">
      <c r="B132" s="83" t="s">
        <v>220</v>
      </c>
      <c r="C132" s="77">
        <v>458</v>
      </c>
      <c r="D132" s="84">
        <v>2711</v>
      </c>
      <c r="H132" s="102">
        <v>442</v>
      </c>
      <c r="I132" s="129" t="s">
        <v>980</v>
      </c>
      <c r="J132" s="90" t="s">
        <v>981</v>
      </c>
      <c r="K132" s="92" t="s">
        <v>982</v>
      </c>
      <c r="L132" s="91" t="s">
        <v>983</v>
      </c>
      <c r="M132" s="92" t="s">
        <v>984</v>
      </c>
      <c r="N132" s="91" t="s">
        <v>985</v>
      </c>
      <c r="P132" s="92" t="s">
        <v>982</v>
      </c>
      <c r="Q132" s="90" t="s">
        <v>980</v>
      </c>
    </row>
    <row r="133" spans="2:17" ht="102">
      <c r="B133" s="83" t="s">
        <v>221</v>
      </c>
      <c r="C133" s="77">
        <v>458</v>
      </c>
      <c r="D133" s="84">
        <v>2712</v>
      </c>
      <c r="H133" s="103">
        <v>446</v>
      </c>
      <c r="I133" s="130" t="s">
        <v>986</v>
      </c>
      <c r="J133" s="93" t="s">
        <v>987</v>
      </c>
      <c r="K133" s="94" t="s">
        <v>988</v>
      </c>
      <c r="L133" s="95" t="s">
        <v>989</v>
      </c>
      <c r="M133" s="96" t="s">
        <v>990</v>
      </c>
      <c r="N133" s="95" t="s">
        <v>989</v>
      </c>
      <c r="P133" s="94" t="s">
        <v>988</v>
      </c>
      <c r="Q133" s="93" t="s">
        <v>986</v>
      </c>
    </row>
    <row r="134" spans="2:17">
      <c r="B134" s="83" t="s">
        <v>222</v>
      </c>
      <c r="C134" s="77">
        <v>458</v>
      </c>
      <c r="D134" s="84">
        <v>2713</v>
      </c>
      <c r="H134" s="102">
        <v>450</v>
      </c>
      <c r="I134" s="129" t="s">
        <v>991</v>
      </c>
      <c r="J134" s="90" t="s">
        <v>992</v>
      </c>
      <c r="K134" s="92" t="s">
        <v>993</v>
      </c>
      <c r="L134" s="91" t="s">
        <v>994</v>
      </c>
      <c r="M134" s="92" t="s">
        <v>995</v>
      </c>
      <c r="N134" s="91" t="s">
        <v>996</v>
      </c>
      <c r="P134" s="92" t="s">
        <v>993</v>
      </c>
      <c r="Q134" s="90" t="s">
        <v>991</v>
      </c>
    </row>
    <row r="135" spans="2:17">
      <c r="B135" s="83" t="s">
        <v>223</v>
      </c>
      <c r="C135" s="77">
        <v>458</v>
      </c>
      <c r="D135" s="84">
        <v>2714</v>
      </c>
      <c r="H135" s="102">
        <v>348</v>
      </c>
      <c r="I135" s="129" t="s">
        <v>997</v>
      </c>
      <c r="J135" s="90" t="s">
        <v>998</v>
      </c>
      <c r="K135" s="91" t="s">
        <v>999</v>
      </c>
      <c r="L135" s="91" t="s">
        <v>999</v>
      </c>
      <c r="M135" s="91" t="s">
        <v>1000</v>
      </c>
      <c r="N135" s="91" t="s">
        <v>1000</v>
      </c>
      <c r="P135" s="91" t="s">
        <v>999</v>
      </c>
      <c r="Q135" s="90" t="s">
        <v>997</v>
      </c>
    </row>
    <row r="136" spans="2:17">
      <c r="B136" s="83" t="s">
        <v>224</v>
      </c>
      <c r="C136" s="77">
        <v>459</v>
      </c>
      <c r="D136" s="84">
        <v>2801</v>
      </c>
      <c r="H136" s="102">
        <v>807</v>
      </c>
      <c r="I136" s="129" t="s">
        <v>1001</v>
      </c>
      <c r="J136" s="90" t="s">
        <v>1002</v>
      </c>
      <c r="K136" s="92" t="s">
        <v>1003</v>
      </c>
      <c r="L136" s="92" t="s">
        <v>1004</v>
      </c>
      <c r="M136" s="92" t="s">
        <v>1005</v>
      </c>
      <c r="N136" s="91" t="s">
        <v>1006</v>
      </c>
      <c r="P136" s="92" t="s">
        <v>1003</v>
      </c>
      <c r="Q136" s="90" t="s">
        <v>1001</v>
      </c>
    </row>
    <row r="137" spans="2:17">
      <c r="B137" s="83" t="s">
        <v>225</v>
      </c>
      <c r="C137" s="77">
        <v>459</v>
      </c>
      <c r="D137" s="84">
        <v>2802</v>
      </c>
      <c r="H137" s="102">
        <v>458</v>
      </c>
      <c r="I137" s="129" t="s">
        <v>1007</v>
      </c>
      <c r="J137" s="90" t="s">
        <v>1008</v>
      </c>
      <c r="K137" s="92" t="s">
        <v>1009</v>
      </c>
      <c r="L137" s="91" t="s">
        <v>1009</v>
      </c>
      <c r="M137" s="92" t="s">
        <v>1010</v>
      </c>
      <c r="N137" s="91" t="s">
        <v>1010</v>
      </c>
      <c r="P137" s="92" t="s">
        <v>1009</v>
      </c>
      <c r="Q137" s="90" t="s">
        <v>1007</v>
      </c>
    </row>
    <row r="138" spans="2:17">
      <c r="B138" s="83" t="s">
        <v>226</v>
      </c>
      <c r="C138" s="77">
        <v>459</v>
      </c>
      <c r="D138" s="84">
        <v>2803</v>
      </c>
      <c r="H138" s="102">
        <v>454</v>
      </c>
      <c r="I138" s="129" t="s">
        <v>1011</v>
      </c>
      <c r="J138" s="90" t="s">
        <v>1012</v>
      </c>
      <c r="K138" s="92" t="s">
        <v>1013</v>
      </c>
      <c r="L138" s="91" t="s">
        <v>1014</v>
      </c>
      <c r="M138" s="92" t="s">
        <v>1015</v>
      </c>
      <c r="N138" s="91" t="s">
        <v>1014</v>
      </c>
      <c r="P138" s="92" t="s">
        <v>1013</v>
      </c>
      <c r="Q138" s="90" t="s">
        <v>1011</v>
      </c>
    </row>
    <row r="139" spans="2:17">
      <c r="B139" s="83" t="s">
        <v>227</v>
      </c>
      <c r="C139" s="77">
        <v>459</v>
      </c>
      <c r="D139" s="84">
        <v>2804</v>
      </c>
      <c r="H139" s="102">
        <v>462</v>
      </c>
      <c r="I139" s="129" t="s">
        <v>1016</v>
      </c>
      <c r="J139" s="90" t="s">
        <v>1017</v>
      </c>
      <c r="K139" s="92" t="s">
        <v>1018</v>
      </c>
      <c r="L139" s="91" t="s">
        <v>1019</v>
      </c>
      <c r="M139" s="92" t="s">
        <v>1020</v>
      </c>
      <c r="N139" s="91" t="s">
        <v>1021</v>
      </c>
      <c r="P139" s="92" t="s">
        <v>1018</v>
      </c>
      <c r="Q139" s="90" t="s">
        <v>1016</v>
      </c>
    </row>
    <row r="140" spans="2:17">
      <c r="B140" s="83" t="s">
        <v>228</v>
      </c>
      <c r="C140" s="77">
        <v>459</v>
      </c>
      <c r="D140" s="84">
        <v>2805</v>
      </c>
      <c r="H140" s="102">
        <v>466</v>
      </c>
      <c r="I140" s="129" t="s">
        <v>1022</v>
      </c>
      <c r="J140" s="90" t="s">
        <v>1023</v>
      </c>
      <c r="K140" s="92" t="s">
        <v>1024</v>
      </c>
      <c r="L140" s="91" t="s">
        <v>1025</v>
      </c>
      <c r="M140" s="92" t="s">
        <v>1026</v>
      </c>
      <c r="N140" s="91" t="s">
        <v>1025</v>
      </c>
      <c r="P140" s="92" t="s">
        <v>1024</v>
      </c>
      <c r="Q140" s="90" t="s">
        <v>1022</v>
      </c>
    </row>
    <row r="141" spans="2:17">
      <c r="B141" s="83" t="s">
        <v>229</v>
      </c>
      <c r="C141" s="77">
        <v>459</v>
      </c>
      <c r="D141" s="84">
        <v>2806</v>
      </c>
      <c r="H141" s="102">
        <v>470</v>
      </c>
      <c r="I141" s="129" t="s">
        <v>1027</v>
      </c>
      <c r="J141" s="90" t="s">
        <v>1028</v>
      </c>
      <c r="K141" s="92" t="s">
        <v>1029</v>
      </c>
      <c r="L141" s="91" t="s">
        <v>1030</v>
      </c>
      <c r="M141" s="92" t="s">
        <v>1031</v>
      </c>
      <c r="N141" s="91" t="s">
        <v>1030</v>
      </c>
      <c r="P141" s="92" t="s">
        <v>1029</v>
      </c>
      <c r="Q141" s="90" t="s">
        <v>1027</v>
      </c>
    </row>
    <row r="142" spans="2:17">
      <c r="B142" s="83" t="s">
        <v>230</v>
      </c>
      <c r="C142" s="77">
        <v>459</v>
      </c>
      <c r="D142" s="84">
        <v>2807</v>
      </c>
      <c r="H142" s="102">
        <v>833</v>
      </c>
      <c r="I142" s="129" t="s">
        <v>1032</v>
      </c>
      <c r="J142" s="90" t="s">
        <v>1033</v>
      </c>
      <c r="K142" s="92" t="s">
        <v>1034</v>
      </c>
      <c r="L142" s="92" t="s">
        <v>1035</v>
      </c>
      <c r="M142" s="92" t="s">
        <v>1036</v>
      </c>
      <c r="N142" s="92" t="s">
        <v>1036</v>
      </c>
      <c r="P142" s="92" t="s">
        <v>1034</v>
      </c>
      <c r="Q142" s="90" t="s">
        <v>1032</v>
      </c>
    </row>
    <row r="143" spans="2:17">
      <c r="B143" s="83" t="s">
        <v>231</v>
      </c>
      <c r="C143" s="77">
        <v>459</v>
      </c>
      <c r="D143" s="84">
        <v>2808</v>
      </c>
      <c r="H143" s="102">
        <v>504</v>
      </c>
      <c r="I143" s="129" t="s">
        <v>1037</v>
      </c>
      <c r="J143" s="90" t="s">
        <v>1038</v>
      </c>
      <c r="K143" s="92" t="s">
        <v>1039</v>
      </c>
      <c r="L143" s="91" t="s">
        <v>1040</v>
      </c>
      <c r="M143" s="92" t="s">
        <v>1041</v>
      </c>
      <c r="N143" s="91" t="s">
        <v>1042</v>
      </c>
      <c r="P143" s="92" t="s">
        <v>1039</v>
      </c>
      <c r="Q143" s="90" t="s">
        <v>1037</v>
      </c>
    </row>
    <row r="144" spans="2:17">
      <c r="B144" s="83" t="s">
        <v>232</v>
      </c>
      <c r="C144" s="77">
        <v>459</v>
      </c>
      <c r="D144" s="84">
        <v>2809</v>
      </c>
      <c r="H144" s="102">
        <v>584</v>
      </c>
      <c r="I144" s="129" t="s">
        <v>1043</v>
      </c>
      <c r="J144" s="90" t="s">
        <v>1044</v>
      </c>
      <c r="K144" s="92" t="s">
        <v>1045</v>
      </c>
      <c r="L144" s="91" t="s">
        <v>1046</v>
      </c>
      <c r="M144" s="92" t="s">
        <v>1047</v>
      </c>
      <c r="N144" s="91" t="s">
        <v>1048</v>
      </c>
      <c r="P144" s="92" t="s">
        <v>1045</v>
      </c>
      <c r="Q144" s="90" t="s">
        <v>1043</v>
      </c>
    </row>
    <row r="145" spans="2:17">
      <c r="B145" s="83" t="s">
        <v>233</v>
      </c>
      <c r="C145" s="77">
        <v>459</v>
      </c>
      <c r="D145" s="84">
        <v>2810</v>
      </c>
      <c r="H145" s="102">
        <v>474</v>
      </c>
      <c r="I145" s="129" t="s">
        <v>1049</v>
      </c>
      <c r="J145" s="90" t="s">
        <v>1050</v>
      </c>
      <c r="K145" s="92" t="s">
        <v>1051</v>
      </c>
      <c r="L145" s="91" t="s">
        <v>1052</v>
      </c>
      <c r="M145" s="92" t="s">
        <v>1053</v>
      </c>
      <c r="N145" s="91" t="s">
        <v>1053</v>
      </c>
      <c r="P145" s="92" t="s">
        <v>1051</v>
      </c>
      <c r="Q145" s="90" t="s">
        <v>1049</v>
      </c>
    </row>
    <row r="146" spans="2:17">
      <c r="B146" s="83" t="s">
        <v>234</v>
      </c>
      <c r="C146" s="77">
        <v>459</v>
      </c>
      <c r="D146" s="84">
        <v>2811</v>
      </c>
      <c r="H146" s="102">
        <v>480</v>
      </c>
      <c r="I146" s="129" t="s">
        <v>1054</v>
      </c>
      <c r="J146" s="90" t="s">
        <v>1055</v>
      </c>
      <c r="K146" s="92" t="s">
        <v>1056</v>
      </c>
      <c r="L146" s="91" t="s">
        <v>1057</v>
      </c>
      <c r="M146" s="92" t="s">
        <v>1058</v>
      </c>
      <c r="N146" s="91" t="s">
        <v>1059</v>
      </c>
      <c r="P146" s="92" t="s">
        <v>1056</v>
      </c>
      <c r="Q146" s="90" t="s">
        <v>1054</v>
      </c>
    </row>
    <row r="147" spans="2:17">
      <c r="B147" s="83" t="s">
        <v>235</v>
      </c>
      <c r="C147" s="77">
        <v>460</v>
      </c>
      <c r="D147" s="84">
        <v>2901</v>
      </c>
      <c r="H147" s="102">
        <v>478</v>
      </c>
      <c r="I147" s="129" t="s">
        <v>1060</v>
      </c>
      <c r="J147" s="90" t="s">
        <v>1061</v>
      </c>
      <c r="K147" s="92" t="s">
        <v>1062</v>
      </c>
      <c r="L147" s="91" t="s">
        <v>1063</v>
      </c>
      <c r="M147" s="92" t="s">
        <v>1064</v>
      </c>
      <c r="N147" s="91" t="s">
        <v>1065</v>
      </c>
      <c r="P147" s="92" t="s">
        <v>1062</v>
      </c>
      <c r="Q147" s="90" t="s">
        <v>1060</v>
      </c>
    </row>
    <row r="148" spans="2:17">
      <c r="B148" s="83" t="s">
        <v>236</v>
      </c>
      <c r="C148" s="77">
        <v>460</v>
      </c>
      <c r="D148" s="84">
        <v>2902</v>
      </c>
      <c r="H148" s="102">
        <v>175</v>
      </c>
      <c r="I148" s="129" t="s">
        <v>1066</v>
      </c>
      <c r="J148" s="90" t="s">
        <v>1067</v>
      </c>
      <c r="K148" s="92" t="s">
        <v>1068</v>
      </c>
      <c r="L148" s="91" t="s">
        <v>1069</v>
      </c>
      <c r="M148" s="92" t="s">
        <v>1069</v>
      </c>
      <c r="N148" s="91" t="s">
        <v>1069</v>
      </c>
      <c r="P148" s="92" t="s">
        <v>1068</v>
      </c>
      <c r="Q148" s="90" t="s">
        <v>1066</v>
      </c>
    </row>
    <row r="149" spans="2:17">
      <c r="B149" s="83" t="s">
        <v>237</v>
      </c>
      <c r="C149" s="77">
        <v>460</v>
      </c>
      <c r="D149" s="84">
        <v>2903</v>
      </c>
      <c r="H149" s="102">
        <v>581</v>
      </c>
      <c r="I149" s="129" t="s">
        <v>1070</v>
      </c>
      <c r="J149" s="90" t="s">
        <v>1071</v>
      </c>
      <c r="K149" s="92" t="s">
        <v>1072</v>
      </c>
      <c r="L149" s="91" t="s">
        <v>1072</v>
      </c>
      <c r="M149" s="91" t="s">
        <v>1073</v>
      </c>
      <c r="N149" s="91" t="s">
        <v>1073</v>
      </c>
      <c r="P149" s="92" t="s">
        <v>1072</v>
      </c>
      <c r="Q149" s="90" t="s">
        <v>1070</v>
      </c>
    </row>
    <row r="150" spans="2:17">
      <c r="B150" s="83" t="s">
        <v>238</v>
      </c>
      <c r="C150" s="77">
        <v>460</v>
      </c>
      <c r="D150" s="84">
        <v>2904</v>
      </c>
      <c r="H150" s="102">
        <v>484</v>
      </c>
      <c r="I150" s="129" t="s">
        <v>1074</v>
      </c>
      <c r="J150" s="90" t="s">
        <v>1075</v>
      </c>
      <c r="K150" s="92" t="s">
        <v>1076</v>
      </c>
      <c r="L150" s="91" t="s">
        <v>1077</v>
      </c>
      <c r="M150" s="92" t="s">
        <v>1078</v>
      </c>
      <c r="N150" s="91" t="s">
        <v>1079</v>
      </c>
      <c r="P150" s="92" t="s">
        <v>1076</v>
      </c>
      <c r="Q150" s="90" t="s">
        <v>1074</v>
      </c>
    </row>
    <row r="151" spans="2:17">
      <c r="B151" s="83" t="s">
        <v>239</v>
      </c>
      <c r="C151" s="77">
        <v>460</v>
      </c>
      <c r="D151" s="84">
        <v>2905</v>
      </c>
      <c r="H151" s="102">
        <v>583</v>
      </c>
      <c r="I151" s="129" t="s">
        <v>1080</v>
      </c>
      <c r="J151" s="90" t="s">
        <v>1081</v>
      </c>
      <c r="K151" s="92" t="s">
        <v>1082</v>
      </c>
      <c r="L151" s="91" t="s">
        <v>1083</v>
      </c>
      <c r="M151" s="92" t="s">
        <v>1084</v>
      </c>
      <c r="N151" s="91" t="s">
        <v>1085</v>
      </c>
      <c r="P151" s="92" t="s">
        <v>1082</v>
      </c>
      <c r="Q151" s="90" t="s">
        <v>1080</v>
      </c>
    </row>
    <row r="152" spans="2:17">
      <c r="B152" s="83" t="s">
        <v>240</v>
      </c>
      <c r="C152" s="77">
        <v>460</v>
      </c>
      <c r="D152" s="84">
        <v>2906</v>
      </c>
      <c r="H152" s="102">
        <v>498</v>
      </c>
      <c r="I152" s="129" t="s">
        <v>1086</v>
      </c>
      <c r="J152" s="90" t="s">
        <v>1087</v>
      </c>
      <c r="K152" s="92" t="s">
        <v>1088</v>
      </c>
      <c r="L152" s="92" t="s">
        <v>1089</v>
      </c>
      <c r="M152" s="92" t="s">
        <v>1090</v>
      </c>
      <c r="N152" s="91" t="s">
        <v>1091</v>
      </c>
      <c r="P152" s="92" t="s">
        <v>1088</v>
      </c>
      <c r="Q152" s="90" t="s">
        <v>1086</v>
      </c>
    </row>
    <row r="153" spans="2:17">
      <c r="B153" s="83" t="s">
        <v>241</v>
      </c>
      <c r="C153" s="77">
        <v>460</v>
      </c>
      <c r="D153" s="84">
        <v>2907</v>
      </c>
      <c r="H153" s="102">
        <v>492</v>
      </c>
      <c r="I153" s="129" t="s">
        <v>1092</v>
      </c>
      <c r="J153" s="90" t="s">
        <v>1093</v>
      </c>
      <c r="K153" s="92" t="s">
        <v>1094</v>
      </c>
      <c r="L153" s="91" t="s">
        <v>1095</v>
      </c>
      <c r="M153" s="92" t="s">
        <v>1096</v>
      </c>
      <c r="N153" s="91" t="s">
        <v>1097</v>
      </c>
      <c r="P153" s="92" t="s">
        <v>1094</v>
      </c>
      <c r="Q153" s="90" t="s">
        <v>1092</v>
      </c>
    </row>
    <row r="154" spans="2:17">
      <c r="B154" s="83" t="s">
        <v>242</v>
      </c>
      <c r="C154" s="77">
        <v>460</v>
      </c>
      <c r="D154" s="84">
        <v>2908</v>
      </c>
      <c r="H154" s="102">
        <v>496</v>
      </c>
      <c r="I154" s="129" t="s">
        <v>1098</v>
      </c>
      <c r="J154" s="90" t="s">
        <v>1099</v>
      </c>
      <c r="K154" s="92" t="s">
        <v>1100</v>
      </c>
      <c r="L154" s="91" t="s">
        <v>1100</v>
      </c>
      <c r="M154" s="92" t="s">
        <v>1101</v>
      </c>
      <c r="N154" s="91" t="s">
        <v>1101</v>
      </c>
      <c r="P154" s="92" t="s">
        <v>1100</v>
      </c>
      <c r="Q154" s="90" t="s">
        <v>1098</v>
      </c>
    </row>
    <row r="155" spans="2:17">
      <c r="B155" s="83" t="s">
        <v>243</v>
      </c>
      <c r="C155" s="77">
        <v>460</v>
      </c>
      <c r="D155" s="84">
        <v>2909</v>
      </c>
      <c r="H155" s="102">
        <v>500</v>
      </c>
      <c r="I155" s="129" t="s">
        <v>1102</v>
      </c>
      <c r="J155" s="90" t="s">
        <v>1103</v>
      </c>
      <c r="K155" s="92" t="s">
        <v>1104</v>
      </c>
      <c r="L155" s="91" t="s">
        <v>1104</v>
      </c>
      <c r="M155" s="92" t="s">
        <v>1104</v>
      </c>
      <c r="N155" s="91" t="s">
        <v>1104</v>
      </c>
      <c r="P155" s="92" t="s">
        <v>1104</v>
      </c>
      <c r="Q155" s="90" t="s">
        <v>1102</v>
      </c>
    </row>
    <row r="156" spans="2:17">
      <c r="B156" s="83" t="s">
        <v>244</v>
      </c>
      <c r="C156" s="77">
        <v>460</v>
      </c>
      <c r="D156" s="84">
        <v>2910</v>
      </c>
      <c r="H156" s="102">
        <v>508</v>
      </c>
      <c r="I156" s="129" t="s">
        <v>1105</v>
      </c>
      <c r="J156" s="90" t="s">
        <v>1106</v>
      </c>
      <c r="K156" s="92" t="s">
        <v>1107</v>
      </c>
      <c r="L156" s="91" t="s">
        <v>1108</v>
      </c>
      <c r="M156" s="92" t="s">
        <v>1109</v>
      </c>
      <c r="N156" s="91" t="s">
        <v>1110</v>
      </c>
      <c r="P156" s="92" t="s">
        <v>1107</v>
      </c>
      <c r="Q156" s="90" t="s">
        <v>1105</v>
      </c>
    </row>
    <row r="157" spans="2:17">
      <c r="B157" s="83" t="s">
        <v>245</v>
      </c>
      <c r="C157" s="77">
        <v>460</v>
      </c>
      <c r="D157" s="84">
        <v>2911</v>
      </c>
      <c r="H157" s="102">
        <v>104</v>
      </c>
      <c r="I157" s="129" t="s">
        <v>1111</v>
      </c>
      <c r="J157" s="90" t="s">
        <v>1112</v>
      </c>
      <c r="K157" s="92" t="s">
        <v>1113</v>
      </c>
      <c r="L157" s="91" t="s">
        <v>1114</v>
      </c>
      <c r="M157" s="92" t="s">
        <v>1115</v>
      </c>
      <c r="N157" s="91" t="s">
        <v>1114</v>
      </c>
      <c r="P157" s="92" t="s">
        <v>1113</v>
      </c>
      <c r="Q157" s="90" t="s">
        <v>1111</v>
      </c>
    </row>
    <row r="158" spans="2:17">
      <c r="B158" s="83" t="s">
        <v>246</v>
      </c>
      <c r="C158" s="77">
        <v>460</v>
      </c>
      <c r="D158" s="84">
        <v>2912</v>
      </c>
      <c r="H158" s="102">
        <v>516</v>
      </c>
      <c r="I158" s="129" t="s">
        <v>1116</v>
      </c>
      <c r="J158" s="90" t="s">
        <v>1117</v>
      </c>
      <c r="K158" s="92" t="s">
        <v>1118</v>
      </c>
      <c r="L158" s="91" t="s">
        <v>1119</v>
      </c>
      <c r="M158" s="92" t="s">
        <v>1120</v>
      </c>
      <c r="N158" s="91" t="s">
        <v>1121</v>
      </c>
      <c r="P158" s="92" t="s">
        <v>1118</v>
      </c>
      <c r="Q158" s="90" t="s">
        <v>1116</v>
      </c>
    </row>
    <row r="159" spans="2:17">
      <c r="B159" s="83" t="s">
        <v>247</v>
      </c>
      <c r="C159" s="77">
        <v>460</v>
      </c>
      <c r="D159" s="84">
        <v>2913</v>
      </c>
      <c r="H159" s="102">
        <v>520</v>
      </c>
      <c r="I159" s="129" t="s">
        <v>1122</v>
      </c>
      <c r="J159" s="90" t="s">
        <v>1123</v>
      </c>
      <c r="K159" s="92" t="s">
        <v>1124</v>
      </c>
      <c r="L159" s="91" t="s">
        <v>1125</v>
      </c>
      <c r="M159" s="92" t="s">
        <v>1126</v>
      </c>
      <c r="N159" s="91" t="s">
        <v>1125</v>
      </c>
      <c r="P159" s="92" t="s">
        <v>1124</v>
      </c>
      <c r="Q159" s="90" t="s">
        <v>1122</v>
      </c>
    </row>
    <row r="160" spans="2:17">
      <c r="B160" s="83" t="s">
        <v>248</v>
      </c>
      <c r="C160" s="77">
        <v>460</v>
      </c>
      <c r="D160" s="84">
        <v>2914</v>
      </c>
      <c r="H160" s="102">
        <v>276</v>
      </c>
      <c r="I160" s="129" t="s">
        <v>1127</v>
      </c>
      <c r="J160" s="90" t="s">
        <v>1128</v>
      </c>
      <c r="K160" s="92" t="s">
        <v>1129</v>
      </c>
      <c r="L160" s="91" t="s">
        <v>1130</v>
      </c>
      <c r="M160" s="92" t="s">
        <v>1131</v>
      </c>
      <c r="N160" s="91" t="s">
        <v>1132</v>
      </c>
      <c r="P160" s="92" t="s">
        <v>1129</v>
      </c>
      <c r="Q160" s="90" t="s">
        <v>1127</v>
      </c>
    </row>
    <row r="161" spans="2:17">
      <c r="B161" s="83" t="s">
        <v>249</v>
      </c>
      <c r="C161" s="77">
        <v>461</v>
      </c>
      <c r="D161" s="84">
        <v>3001</v>
      </c>
      <c r="H161" s="102">
        <v>524</v>
      </c>
      <c r="I161" s="129" t="s">
        <v>1133</v>
      </c>
      <c r="J161" s="90" t="s">
        <v>1134</v>
      </c>
      <c r="K161" s="91" t="s">
        <v>1135</v>
      </c>
      <c r="L161" s="91" t="s">
        <v>1136</v>
      </c>
      <c r="M161" s="92" t="s">
        <v>1137</v>
      </c>
      <c r="N161" s="91" t="s">
        <v>1138</v>
      </c>
      <c r="P161" s="91" t="s">
        <v>1135</v>
      </c>
      <c r="Q161" s="90" t="s">
        <v>1133</v>
      </c>
    </row>
    <row r="162" spans="2:17">
      <c r="B162" s="83" t="s">
        <v>250</v>
      </c>
      <c r="C162" s="77">
        <v>461</v>
      </c>
      <c r="D162" s="84">
        <v>3002</v>
      </c>
      <c r="H162" s="102">
        <v>562</v>
      </c>
      <c r="I162" s="129" t="s">
        <v>1139</v>
      </c>
      <c r="J162" s="90" t="s">
        <v>1140</v>
      </c>
      <c r="K162" s="92" t="s">
        <v>1141</v>
      </c>
      <c r="L162" s="91" t="s">
        <v>1142</v>
      </c>
      <c r="M162" s="92" t="s">
        <v>1143</v>
      </c>
      <c r="N162" s="91" t="s">
        <v>1144</v>
      </c>
      <c r="P162" s="92" t="s">
        <v>1141</v>
      </c>
      <c r="Q162" s="90" t="s">
        <v>1139</v>
      </c>
    </row>
    <row r="163" spans="2:17">
      <c r="B163" s="83" t="s">
        <v>251</v>
      </c>
      <c r="C163" s="77">
        <v>461</v>
      </c>
      <c r="D163" s="84">
        <v>3003</v>
      </c>
      <c r="H163" s="102">
        <v>566</v>
      </c>
      <c r="I163" s="129" t="s">
        <v>1145</v>
      </c>
      <c r="J163" s="90" t="s">
        <v>1146</v>
      </c>
      <c r="K163" s="92" t="s">
        <v>1147</v>
      </c>
      <c r="L163" s="91" t="s">
        <v>1148</v>
      </c>
      <c r="M163" s="92" t="s">
        <v>1149</v>
      </c>
      <c r="N163" s="91" t="s">
        <v>1150</v>
      </c>
      <c r="P163" s="92" t="s">
        <v>1147</v>
      </c>
      <c r="Q163" s="90" t="s">
        <v>1145</v>
      </c>
    </row>
    <row r="164" spans="2:17">
      <c r="B164" s="83" t="s">
        <v>252</v>
      </c>
      <c r="C164" s="77">
        <v>461</v>
      </c>
      <c r="D164" s="84">
        <v>3004</v>
      </c>
      <c r="H164" s="102">
        <v>558</v>
      </c>
      <c r="I164" s="129" t="s">
        <v>1151</v>
      </c>
      <c r="J164" s="90" t="s">
        <v>1152</v>
      </c>
      <c r="K164" s="92" t="s">
        <v>1153</v>
      </c>
      <c r="L164" s="91" t="s">
        <v>1154</v>
      </c>
      <c r="M164" s="92" t="s">
        <v>1155</v>
      </c>
      <c r="N164" s="91" t="s">
        <v>1156</v>
      </c>
      <c r="P164" s="92" t="s">
        <v>1153</v>
      </c>
      <c r="Q164" s="90" t="s">
        <v>1151</v>
      </c>
    </row>
    <row r="165" spans="2:17">
      <c r="B165" s="83" t="s">
        <v>253</v>
      </c>
      <c r="C165" s="77">
        <v>461</v>
      </c>
      <c r="D165" s="84">
        <v>3005</v>
      </c>
      <c r="H165" s="102">
        <v>570</v>
      </c>
      <c r="I165" s="129" t="s">
        <v>1157</v>
      </c>
      <c r="J165" s="90" t="s">
        <v>1158</v>
      </c>
      <c r="K165" s="91" t="s">
        <v>1159</v>
      </c>
      <c r="L165" s="91" t="s">
        <v>1159</v>
      </c>
      <c r="M165" s="92" t="s">
        <v>1159</v>
      </c>
      <c r="N165" s="91" t="s">
        <v>1159</v>
      </c>
      <c r="P165" s="91" t="s">
        <v>1159</v>
      </c>
      <c r="Q165" s="90" t="s">
        <v>1157</v>
      </c>
    </row>
    <row r="166" spans="2:17">
      <c r="B166" s="83" t="s">
        <v>254</v>
      </c>
      <c r="C166" s="77">
        <v>461</v>
      </c>
      <c r="D166" s="84">
        <v>3006</v>
      </c>
      <c r="H166" s="102">
        <v>528</v>
      </c>
      <c r="I166" s="129" t="s">
        <v>1160</v>
      </c>
      <c r="J166" s="90" t="s">
        <v>1161</v>
      </c>
      <c r="K166" s="92" t="s">
        <v>1162</v>
      </c>
      <c r="L166" s="91" t="s">
        <v>1162</v>
      </c>
      <c r="M166" s="92" t="s">
        <v>1163</v>
      </c>
      <c r="N166" s="91" t="s">
        <v>1164</v>
      </c>
      <c r="P166" s="92" t="s">
        <v>1162</v>
      </c>
      <c r="Q166" s="90" t="s">
        <v>1160</v>
      </c>
    </row>
    <row r="167" spans="2:17">
      <c r="B167" s="83" t="s">
        <v>255</v>
      </c>
      <c r="C167" s="77">
        <v>461</v>
      </c>
      <c r="D167" s="84">
        <v>3007</v>
      </c>
      <c r="H167" s="102">
        <v>574</v>
      </c>
      <c r="I167" s="129" t="s">
        <v>1165</v>
      </c>
      <c r="J167" s="90" t="s">
        <v>1166</v>
      </c>
      <c r="K167" s="92" t="s">
        <v>1167</v>
      </c>
      <c r="L167" s="92" t="s">
        <v>1168</v>
      </c>
      <c r="M167" s="92" t="s">
        <v>1169</v>
      </c>
      <c r="N167" s="91" t="s">
        <v>1169</v>
      </c>
      <c r="P167" s="92" t="s">
        <v>1167</v>
      </c>
      <c r="Q167" s="90" t="s">
        <v>1165</v>
      </c>
    </row>
    <row r="168" spans="2:17">
      <c r="B168" s="83" t="s">
        <v>256</v>
      </c>
      <c r="C168" s="77">
        <v>461</v>
      </c>
      <c r="D168" s="84">
        <v>3008</v>
      </c>
      <c r="H168" s="102">
        <v>578</v>
      </c>
      <c r="I168" s="129" t="s">
        <v>1170</v>
      </c>
      <c r="J168" s="90" t="s">
        <v>1171</v>
      </c>
      <c r="K168" s="92" t="s">
        <v>1172</v>
      </c>
      <c r="L168" s="91" t="s">
        <v>1173</v>
      </c>
      <c r="M168" s="92" t="s">
        <v>1174</v>
      </c>
      <c r="N168" s="91" t="s">
        <v>1175</v>
      </c>
      <c r="P168" s="92" t="s">
        <v>1172</v>
      </c>
      <c r="Q168" s="90" t="s">
        <v>1170</v>
      </c>
    </row>
    <row r="169" spans="2:17">
      <c r="B169" s="83" t="s">
        <v>257</v>
      </c>
      <c r="C169" s="77">
        <v>461</v>
      </c>
      <c r="D169" s="84">
        <v>3009</v>
      </c>
      <c r="H169" s="102">
        <v>540</v>
      </c>
      <c r="I169" s="129" t="s">
        <v>1176</v>
      </c>
      <c r="J169" s="90" t="s">
        <v>1177</v>
      </c>
      <c r="K169" s="92" t="s">
        <v>1178</v>
      </c>
      <c r="L169" s="91" t="s">
        <v>1178</v>
      </c>
      <c r="M169" s="92" t="s">
        <v>1179</v>
      </c>
      <c r="N169" s="91" t="s">
        <v>1179</v>
      </c>
      <c r="P169" s="92" t="s">
        <v>1178</v>
      </c>
      <c r="Q169" s="90" t="s">
        <v>1176</v>
      </c>
    </row>
    <row r="170" spans="2:17">
      <c r="B170" s="83" t="s">
        <v>258</v>
      </c>
      <c r="C170" s="77">
        <v>461</v>
      </c>
      <c r="D170" s="84">
        <v>3010</v>
      </c>
      <c r="H170" s="102">
        <v>554</v>
      </c>
      <c r="I170" s="129" t="s">
        <v>1180</v>
      </c>
      <c r="J170" s="90" t="s">
        <v>1181</v>
      </c>
      <c r="K170" s="92" t="s">
        <v>1182</v>
      </c>
      <c r="L170" s="91" t="s">
        <v>1182</v>
      </c>
      <c r="M170" s="92" t="s">
        <v>1183</v>
      </c>
      <c r="N170" s="91" t="s">
        <v>1183</v>
      </c>
      <c r="P170" s="92" t="s">
        <v>1182</v>
      </c>
      <c r="Q170" s="90" t="s">
        <v>1180</v>
      </c>
    </row>
    <row r="171" spans="2:17">
      <c r="B171" s="83" t="s">
        <v>259</v>
      </c>
      <c r="C171" s="77">
        <v>461</v>
      </c>
      <c r="D171" s="84">
        <v>3011</v>
      </c>
      <c r="H171" s="102">
        <v>512</v>
      </c>
      <c r="I171" s="129" t="s">
        <v>1184</v>
      </c>
      <c r="J171" s="90" t="s">
        <v>1185</v>
      </c>
      <c r="K171" s="92" t="s">
        <v>1186</v>
      </c>
      <c r="L171" s="91" t="s">
        <v>1187</v>
      </c>
      <c r="M171" s="92" t="s">
        <v>1188</v>
      </c>
      <c r="N171" s="91" t="s">
        <v>1189</v>
      </c>
      <c r="P171" s="92" t="s">
        <v>1186</v>
      </c>
      <c r="Q171" s="90" t="s">
        <v>1184</v>
      </c>
    </row>
    <row r="172" spans="2:17">
      <c r="B172" s="83" t="s">
        <v>260</v>
      </c>
      <c r="C172" s="77">
        <v>461</v>
      </c>
      <c r="D172" s="84">
        <v>3012</v>
      </c>
      <c r="H172" s="102">
        <v>586</v>
      </c>
      <c r="I172" s="129" t="s">
        <v>1190</v>
      </c>
      <c r="J172" s="90" t="s">
        <v>1191</v>
      </c>
      <c r="K172" s="92" t="s">
        <v>1192</v>
      </c>
      <c r="L172" s="91" t="s">
        <v>1193</v>
      </c>
      <c r="M172" s="92" t="s">
        <v>1194</v>
      </c>
      <c r="N172" s="91" t="s">
        <v>1195</v>
      </c>
      <c r="P172" s="92" t="s">
        <v>1192</v>
      </c>
      <c r="Q172" s="90" t="s">
        <v>1190</v>
      </c>
    </row>
    <row r="173" spans="2:17">
      <c r="B173" s="83" t="s">
        <v>261</v>
      </c>
      <c r="C173" s="77">
        <v>461</v>
      </c>
      <c r="D173" s="84">
        <v>3013</v>
      </c>
      <c r="H173" s="102">
        <v>585</v>
      </c>
      <c r="I173" s="129" t="s">
        <v>1196</v>
      </c>
      <c r="J173" s="90" t="s">
        <v>1197</v>
      </c>
      <c r="K173" s="92" t="s">
        <v>1198</v>
      </c>
      <c r="L173" s="91" t="s">
        <v>1199</v>
      </c>
      <c r="M173" s="92" t="s">
        <v>1200</v>
      </c>
      <c r="N173" s="91" t="s">
        <v>1199</v>
      </c>
      <c r="P173" s="92" t="s">
        <v>1198</v>
      </c>
      <c r="Q173" s="90" t="s">
        <v>1196</v>
      </c>
    </row>
    <row r="174" spans="2:17">
      <c r="B174" s="83" t="s">
        <v>262</v>
      </c>
      <c r="C174" s="77">
        <v>461</v>
      </c>
      <c r="D174" s="84">
        <v>3014</v>
      </c>
      <c r="H174" s="102">
        <v>275</v>
      </c>
      <c r="I174" s="129" t="s">
        <v>1201</v>
      </c>
      <c r="J174" s="90" t="s">
        <v>1202</v>
      </c>
      <c r="K174" s="92" t="s">
        <v>1203</v>
      </c>
      <c r="L174" s="92" t="s">
        <v>1204</v>
      </c>
      <c r="M174" s="92" t="s">
        <v>1205</v>
      </c>
      <c r="N174" s="91" t="s">
        <v>1206</v>
      </c>
      <c r="P174" s="92" t="s">
        <v>1203</v>
      </c>
      <c r="Q174" s="90" t="s">
        <v>1201</v>
      </c>
    </row>
    <row r="175" spans="2:17">
      <c r="B175" s="83" t="s">
        <v>263</v>
      </c>
      <c r="C175" s="77">
        <v>461</v>
      </c>
      <c r="D175" s="84">
        <v>3015</v>
      </c>
      <c r="H175" s="102">
        <v>591</v>
      </c>
      <c r="I175" s="129" t="s">
        <v>1207</v>
      </c>
      <c r="J175" s="90" t="s">
        <v>1208</v>
      </c>
      <c r="K175" s="92" t="s">
        <v>1209</v>
      </c>
      <c r="L175" s="91" t="s">
        <v>1210</v>
      </c>
      <c r="M175" s="92" t="s">
        <v>1211</v>
      </c>
      <c r="N175" s="91" t="s">
        <v>1210</v>
      </c>
      <c r="P175" s="92" t="s">
        <v>1209</v>
      </c>
      <c r="Q175" s="90" t="s">
        <v>1207</v>
      </c>
    </row>
    <row r="176" spans="2:17">
      <c r="B176" s="83" t="s">
        <v>264</v>
      </c>
      <c r="C176" s="77">
        <v>461</v>
      </c>
      <c r="D176" s="84">
        <v>3016</v>
      </c>
      <c r="H176" s="102">
        <v>598</v>
      </c>
      <c r="I176" s="129" t="s">
        <v>1212</v>
      </c>
      <c r="J176" s="90" t="s">
        <v>1213</v>
      </c>
      <c r="K176" s="92" t="s">
        <v>1214</v>
      </c>
      <c r="L176" s="91" t="s">
        <v>1215</v>
      </c>
      <c r="M176" s="92" t="s">
        <v>1216</v>
      </c>
      <c r="N176" s="91" t="s">
        <v>1217</v>
      </c>
      <c r="P176" s="92" t="s">
        <v>1214</v>
      </c>
      <c r="Q176" s="90" t="s">
        <v>1212</v>
      </c>
    </row>
    <row r="177" spans="2:17">
      <c r="B177" s="83" t="s">
        <v>265</v>
      </c>
      <c r="C177" s="77">
        <v>461</v>
      </c>
      <c r="D177" s="84">
        <v>3017</v>
      </c>
      <c r="H177" s="102">
        <v>600</v>
      </c>
      <c r="I177" s="129" t="s">
        <v>1218</v>
      </c>
      <c r="J177" s="90" t="s">
        <v>1219</v>
      </c>
      <c r="K177" s="92" t="s">
        <v>1220</v>
      </c>
      <c r="L177" s="91" t="s">
        <v>1221</v>
      </c>
      <c r="M177" s="92" t="s">
        <v>1222</v>
      </c>
      <c r="N177" s="91" t="s">
        <v>1221</v>
      </c>
      <c r="P177" s="92" t="s">
        <v>1220</v>
      </c>
      <c r="Q177" s="90" t="s">
        <v>1218</v>
      </c>
    </row>
    <row r="178" spans="2:17">
      <c r="B178" s="83" t="s">
        <v>266</v>
      </c>
      <c r="C178" s="77">
        <v>461</v>
      </c>
      <c r="D178" s="84">
        <v>3018</v>
      </c>
      <c r="H178" s="102">
        <v>604</v>
      </c>
      <c r="I178" s="129" t="s">
        <v>1223</v>
      </c>
      <c r="J178" s="90" t="s">
        <v>1224</v>
      </c>
      <c r="K178" s="92" t="s">
        <v>1225</v>
      </c>
      <c r="L178" s="91" t="s">
        <v>1226</v>
      </c>
      <c r="M178" s="92" t="s">
        <v>1227</v>
      </c>
      <c r="N178" s="91" t="s">
        <v>1226</v>
      </c>
      <c r="P178" s="92" t="s">
        <v>1225</v>
      </c>
      <c r="Q178" s="90" t="s">
        <v>1223</v>
      </c>
    </row>
    <row r="179" spans="2:17">
      <c r="B179" s="83" t="s">
        <v>267</v>
      </c>
      <c r="C179" s="77">
        <v>461</v>
      </c>
      <c r="D179" s="84">
        <v>3019</v>
      </c>
      <c r="H179" s="102">
        <v>612</v>
      </c>
      <c r="I179" s="129" t="s">
        <v>1228</v>
      </c>
      <c r="J179" s="90" t="s">
        <v>1229</v>
      </c>
      <c r="K179" s="92" t="s">
        <v>1230</v>
      </c>
      <c r="L179" s="91" t="s">
        <v>1231</v>
      </c>
      <c r="M179" s="92" t="s">
        <v>1231</v>
      </c>
      <c r="N179" s="91" t="s">
        <v>1231</v>
      </c>
      <c r="P179" s="92" t="s">
        <v>1230</v>
      </c>
      <c r="Q179" s="90" t="s">
        <v>1228</v>
      </c>
    </row>
    <row r="180" spans="2:17">
      <c r="B180" s="83" t="s">
        <v>268</v>
      </c>
      <c r="C180" s="77">
        <v>461</v>
      </c>
      <c r="D180" s="84">
        <v>3020</v>
      </c>
      <c r="H180" s="102">
        <v>384</v>
      </c>
      <c r="I180" s="129" t="s">
        <v>1232</v>
      </c>
      <c r="J180" s="90" t="s">
        <v>1233</v>
      </c>
      <c r="K180" s="92" t="s">
        <v>1234</v>
      </c>
      <c r="L180" s="91" t="s">
        <v>1235</v>
      </c>
      <c r="M180" s="92" t="s">
        <v>1236</v>
      </c>
      <c r="N180" s="91" t="s">
        <v>1237</v>
      </c>
      <c r="P180" s="92" t="s">
        <v>1234</v>
      </c>
      <c r="Q180" s="90" t="s">
        <v>1232</v>
      </c>
    </row>
    <row r="181" spans="2:17">
      <c r="B181" s="83" t="s">
        <v>269</v>
      </c>
      <c r="C181" s="77">
        <v>462</v>
      </c>
      <c r="D181" s="84">
        <v>3101</v>
      </c>
      <c r="H181" s="102">
        <v>616</v>
      </c>
      <c r="I181" s="129" t="s">
        <v>1238</v>
      </c>
      <c r="J181" s="90" t="s">
        <v>1239</v>
      </c>
      <c r="K181" s="92" t="s">
        <v>1240</v>
      </c>
      <c r="L181" s="91" t="s">
        <v>1241</v>
      </c>
      <c r="M181" s="92" t="s">
        <v>1242</v>
      </c>
      <c r="N181" s="91" t="s">
        <v>1243</v>
      </c>
      <c r="P181" s="92" t="s">
        <v>1240</v>
      </c>
      <c r="Q181" s="90" t="s">
        <v>1238</v>
      </c>
    </row>
    <row r="182" spans="2:17">
      <c r="B182" s="83" t="s">
        <v>270</v>
      </c>
      <c r="C182" s="77">
        <v>462</v>
      </c>
      <c r="D182" s="84">
        <v>3102</v>
      </c>
      <c r="H182" s="102">
        <v>630</v>
      </c>
      <c r="I182" s="129" t="s">
        <v>1244</v>
      </c>
      <c r="J182" s="90" t="s">
        <v>1245</v>
      </c>
      <c r="K182" s="92" t="s">
        <v>1246</v>
      </c>
      <c r="L182" s="91" t="s">
        <v>1247</v>
      </c>
      <c r="M182" s="92" t="s">
        <v>1248</v>
      </c>
      <c r="N182" s="91" t="s">
        <v>1248</v>
      </c>
      <c r="P182" s="92" t="s">
        <v>1246</v>
      </c>
      <c r="Q182" s="90" t="s">
        <v>1244</v>
      </c>
    </row>
    <row r="183" spans="2:17">
      <c r="B183" s="83" t="s">
        <v>271</v>
      </c>
      <c r="C183" s="77">
        <v>462</v>
      </c>
      <c r="D183" s="84">
        <v>3103</v>
      </c>
      <c r="H183" s="102">
        <v>620</v>
      </c>
      <c r="I183" s="129" t="s">
        <v>1249</v>
      </c>
      <c r="J183" s="90" t="s">
        <v>1250</v>
      </c>
      <c r="K183" s="92" t="s">
        <v>1251</v>
      </c>
      <c r="L183" s="91" t="s">
        <v>1252</v>
      </c>
      <c r="M183" s="92" t="s">
        <v>1253</v>
      </c>
      <c r="N183" s="91" t="s">
        <v>1254</v>
      </c>
      <c r="P183" s="92" t="s">
        <v>1251</v>
      </c>
      <c r="Q183" s="90" t="s">
        <v>1249</v>
      </c>
    </row>
    <row r="184" spans="2:17">
      <c r="B184" s="83" t="s">
        <v>272</v>
      </c>
      <c r="C184" s="77">
        <v>462</v>
      </c>
      <c r="D184" s="84">
        <v>3104</v>
      </c>
      <c r="H184" s="102">
        <v>40</v>
      </c>
      <c r="I184" s="129" t="s">
        <v>1255</v>
      </c>
      <c r="J184" s="90" t="s">
        <v>1256</v>
      </c>
      <c r="K184" s="92" t="s">
        <v>1257</v>
      </c>
      <c r="L184" s="91" t="s">
        <v>1258</v>
      </c>
      <c r="M184" s="92" t="s">
        <v>1259</v>
      </c>
      <c r="N184" s="91" t="s">
        <v>1260</v>
      </c>
      <c r="P184" s="92" t="s">
        <v>1257</v>
      </c>
      <c r="Q184" s="90" t="s">
        <v>1255</v>
      </c>
    </row>
    <row r="185" spans="2:17">
      <c r="B185" s="83" t="s">
        <v>273</v>
      </c>
      <c r="C185" s="77">
        <v>462</v>
      </c>
      <c r="D185" s="84">
        <v>3105</v>
      </c>
      <c r="H185" s="102">
        <v>638</v>
      </c>
      <c r="I185" s="129" t="s">
        <v>1261</v>
      </c>
      <c r="J185" s="90" t="s">
        <v>1262</v>
      </c>
      <c r="K185" s="92" t="s">
        <v>1263</v>
      </c>
      <c r="L185" s="91" t="s">
        <v>1264</v>
      </c>
      <c r="M185" s="92" t="s">
        <v>1264</v>
      </c>
      <c r="N185" s="91" t="s">
        <v>1264</v>
      </c>
      <c r="P185" s="92" t="s">
        <v>1263</v>
      </c>
      <c r="Q185" s="90" t="s">
        <v>1261</v>
      </c>
    </row>
    <row r="186" spans="2:17">
      <c r="B186" s="83" t="s">
        <v>274</v>
      </c>
      <c r="C186" s="77">
        <v>462</v>
      </c>
      <c r="D186" s="84">
        <v>3106</v>
      </c>
      <c r="H186" s="102">
        <v>226</v>
      </c>
      <c r="I186" s="129" t="s">
        <v>1265</v>
      </c>
      <c r="J186" s="90" t="s">
        <v>1266</v>
      </c>
      <c r="K186" s="92" t="s">
        <v>1267</v>
      </c>
      <c r="L186" s="91" t="s">
        <v>1268</v>
      </c>
      <c r="M186" s="92" t="s">
        <v>1269</v>
      </c>
      <c r="N186" s="91" t="s">
        <v>1270</v>
      </c>
      <c r="P186" s="92" t="s">
        <v>1267</v>
      </c>
      <c r="Q186" s="90" t="s">
        <v>1265</v>
      </c>
    </row>
    <row r="187" spans="2:17">
      <c r="B187" s="83" t="s">
        <v>275</v>
      </c>
      <c r="C187" s="77">
        <v>462</v>
      </c>
      <c r="D187" s="84">
        <v>3107</v>
      </c>
      <c r="H187" s="102">
        <v>642</v>
      </c>
      <c r="I187" s="129" t="s">
        <v>1271</v>
      </c>
      <c r="J187" s="90" t="s">
        <v>1272</v>
      </c>
      <c r="K187" s="92" t="s">
        <v>1273</v>
      </c>
      <c r="L187" s="91" t="s">
        <v>1273</v>
      </c>
      <c r="M187" s="92" t="s">
        <v>1274</v>
      </c>
      <c r="N187" s="91" t="s">
        <v>1274</v>
      </c>
      <c r="P187" s="92" t="s">
        <v>1273</v>
      </c>
      <c r="Q187" s="90" t="s">
        <v>1271</v>
      </c>
    </row>
    <row r="188" spans="2:17">
      <c r="B188" s="83" t="s">
        <v>276</v>
      </c>
      <c r="C188" s="77">
        <v>462</v>
      </c>
      <c r="D188" s="84">
        <v>3108</v>
      </c>
      <c r="H188" s="102">
        <v>643</v>
      </c>
      <c r="I188" s="129" t="s">
        <v>1275</v>
      </c>
      <c r="J188" s="90" t="s">
        <v>1276</v>
      </c>
      <c r="K188" s="92" t="s">
        <v>1277</v>
      </c>
      <c r="L188" s="92" t="s">
        <v>1278</v>
      </c>
      <c r="M188" s="92" t="s">
        <v>1279</v>
      </c>
      <c r="N188" s="91" t="s">
        <v>1280</v>
      </c>
      <c r="P188" s="92" t="s">
        <v>1277</v>
      </c>
      <c r="Q188" s="90" t="s">
        <v>1275</v>
      </c>
    </row>
    <row r="189" spans="2:17">
      <c r="B189" s="83" t="s">
        <v>277</v>
      </c>
      <c r="C189" s="77">
        <v>462</v>
      </c>
      <c r="D189" s="84">
        <v>3109</v>
      </c>
      <c r="H189" s="102">
        <v>646</v>
      </c>
      <c r="I189" s="129" t="s">
        <v>1281</v>
      </c>
      <c r="J189" s="90" t="s">
        <v>1282</v>
      </c>
      <c r="K189" s="92" t="s">
        <v>1283</v>
      </c>
      <c r="L189" s="91" t="s">
        <v>1284</v>
      </c>
      <c r="M189" s="92" t="s">
        <v>1285</v>
      </c>
      <c r="N189" s="91" t="s">
        <v>1284</v>
      </c>
      <c r="P189" s="92" t="s">
        <v>1283</v>
      </c>
      <c r="Q189" s="90" t="s">
        <v>1281</v>
      </c>
    </row>
    <row r="190" spans="2:17">
      <c r="B190" s="83" t="s">
        <v>278</v>
      </c>
      <c r="C190" s="77">
        <v>462</v>
      </c>
      <c r="D190" s="84">
        <v>3110</v>
      </c>
      <c r="H190" s="102">
        <v>300</v>
      </c>
      <c r="I190" s="129" t="s">
        <v>1286</v>
      </c>
      <c r="J190" s="90" t="s">
        <v>1287</v>
      </c>
      <c r="K190" s="92" t="s">
        <v>1288</v>
      </c>
      <c r="L190" s="91" t="s">
        <v>1289</v>
      </c>
      <c r="M190" s="92" t="s">
        <v>1290</v>
      </c>
      <c r="N190" s="91" t="s">
        <v>1291</v>
      </c>
      <c r="P190" s="92" t="s">
        <v>1288</v>
      </c>
      <c r="Q190" s="90" t="s">
        <v>1286</v>
      </c>
    </row>
    <row r="191" spans="2:17">
      <c r="B191" s="83" t="s">
        <v>279</v>
      </c>
      <c r="C191" s="77">
        <v>463</v>
      </c>
      <c r="D191" s="84">
        <v>3201</v>
      </c>
      <c r="H191" s="102">
        <v>666</v>
      </c>
      <c r="I191" s="129" t="s">
        <v>1292</v>
      </c>
      <c r="J191" s="90" t="s">
        <v>1293</v>
      </c>
      <c r="K191" s="92" t="s">
        <v>1294</v>
      </c>
      <c r="L191" s="91" t="s">
        <v>1295</v>
      </c>
      <c r="M191" s="92" t="s">
        <v>1296</v>
      </c>
      <c r="N191" s="91" t="s">
        <v>1296</v>
      </c>
      <c r="P191" s="92" t="s">
        <v>1294</v>
      </c>
      <c r="Q191" s="90" t="s">
        <v>1292</v>
      </c>
    </row>
    <row r="192" spans="2:17">
      <c r="B192" s="83" t="s">
        <v>280</v>
      </c>
      <c r="C192" s="77">
        <v>463</v>
      </c>
      <c r="D192" s="84">
        <v>3202</v>
      </c>
      <c r="H192" s="102">
        <v>222</v>
      </c>
      <c r="I192" s="129" t="s">
        <v>1297</v>
      </c>
      <c r="J192" s="90" t="s">
        <v>1298</v>
      </c>
      <c r="K192" s="92" t="s">
        <v>1299</v>
      </c>
      <c r="L192" s="91" t="s">
        <v>1300</v>
      </c>
      <c r="M192" s="92" t="s">
        <v>1301</v>
      </c>
      <c r="N192" s="91" t="s">
        <v>1302</v>
      </c>
      <c r="P192" s="92" t="s">
        <v>1299</v>
      </c>
      <c r="Q192" s="90" t="s">
        <v>1297</v>
      </c>
    </row>
    <row r="193" spans="2:17">
      <c r="B193" s="83" t="s">
        <v>281</v>
      </c>
      <c r="C193" s="77">
        <v>463</v>
      </c>
      <c r="D193" s="84">
        <v>3203</v>
      </c>
      <c r="H193" s="102">
        <v>882</v>
      </c>
      <c r="I193" s="129" t="s">
        <v>1303</v>
      </c>
      <c r="J193" s="90" t="s">
        <v>1304</v>
      </c>
      <c r="K193" s="92" t="s">
        <v>1305</v>
      </c>
      <c r="L193" s="91" t="s">
        <v>1306</v>
      </c>
      <c r="M193" s="92" t="s">
        <v>1307</v>
      </c>
      <c r="N193" s="91" t="s">
        <v>1306</v>
      </c>
      <c r="P193" s="92" t="s">
        <v>1305</v>
      </c>
      <c r="Q193" s="90" t="s">
        <v>1303</v>
      </c>
    </row>
    <row r="194" spans="2:17">
      <c r="B194" s="83" t="s">
        <v>282</v>
      </c>
      <c r="C194" s="77">
        <v>463</v>
      </c>
      <c r="D194" s="84">
        <v>3204</v>
      </c>
      <c r="H194" s="102">
        <v>674</v>
      </c>
      <c r="I194" s="129" t="s">
        <v>1308</v>
      </c>
      <c r="J194" s="90" t="s">
        <v>1309</v>
      </c>
      <c r="K194" s="92" t="s">
        <v>1310</v>
      </c>
      <c r="L194" s="91" t="s">
        <v>1311</v>
      </c>
      <c r="M194" s="92" t="s">
        <v>1312</v>
      </c>
      <c r="N194" s="91" t="s">
        <v>1311</v>
      </c>
      <c r="P194" s="92" t="s">
        <v>1310</v>
      </c>
      <c r="Q194" s="90" t="s">
        <v>1308</v>
      </c>
    </row>
    <row r="195" spans="2:17">
      <c r="B195" s="83" t="s">
        <v>283</v>
      </c>
      <c r="C195" s="77">
        <v>463</v>
      </c>
      <c r="D195" s="84">
        <v>3205</v>
      </c>
      <c r="H195" s="102">
        <v>682</v>
      </c>
      <c r="I195" s="129" t="s">
        <v>1313</v>
      </c>
      <c r="J195" s="90" t="s">
        <v>1314</v>
      </c>
      <c r="K195" s="92" t="s">
        <v>1315</v>
      </c>
      <c r="L195" s="91" t="s">
        <v>1316</v>
      </c>
      <c r="M195" s="92" t="s">
        <v>1317</v>
      </c>
      <c r="N195" s="91" t="s">
        <v>1318</v>
      </c>
      <c r="P195" s="92" t="s">
        <v>1315</v>
      </c>
      <c r="Q195" s="90" t="s">
        <v>1313</v>
      </c>
    </row>
    <row r="196" spans="2:17">
      <c r="B196" s="83" t="s">
        <v>284</v>
      </c>
      <c r="C196" s="77">
        <v>463</v>
      </c>
      <c r="D196" s="84">
        <v>3206</v>
      </c>
      <c r="H196" s="102">
        <v>686</v>
      </c>
      <c r="I196" s="129" t="s">
        <v>1319</v>
      </c>
      <c r="J196" s="90" t="s">
        <v>1320</v>
      </c>
      <c r="K196" s="92" t="s">
        <v>1321</v>
      </c>
      <c r="L196" s="91" t="s">
        <v>1322</v>
      </c>
      <c r="M196" s="92" t="s">
        <v>1323</v>
      </c>
      <c r="N196" s="91" t="s">
        <v>1322</v>
      </c>
      <c r="P196" s="92" t="s">
        <v>1321</v>
      </c>
      <c r="Q196" s="90" t="s">
        <v>1319</v>
      </c>
    </row>
    <row r="197" spans="2:17">
      <c r="B197" s="83" t="s">
        <v>285</v>
      </c>
      <c r="C197" s="77">
        <v>463</v>
      </c>
      <c r="D197" s="84">
        <v>3207</v>
      </c>
      <c r="H197" s="102">
        <v>580</v>
      </c>
      <c r="I197" s="129" t="s">
        <v>1324</v>
      </c>
      <c r="J197" s="90" t="s">
        <v>1325</v>
      </c>
      <c r="K197" s="92" t="s">
        <v>1326</v>
      </c>
      <c r="L197" s="91" t="s">
        <v>1327</v>
      </c>
      <c r="M197" s="92" t="s">
        <v>1328</v>
      </c>
      <c r="N197" s="91" t="s">
        <v>1329</v>
      </c>
      <c r="P197" s="92" t="s">
        <v>1326</v>
      </c>
      <c r="Q197" s="90" t="s">
        <v>1324</v>
      </c>
    </row>
    <row r="198" spans="2:17">
      <c r="B198" s="83" t="s">
        <v>286</v>
      </c>
      <c r="C198" s="77">
        <v>463</v>
      </c>
      <c r="D198" s="84">
        <v>3208</v>
      </c>
      <c r="H198" s="102">
        <v>690</v>
      </c>
      <c r="I198" s="129" t="s">
        <v>1330</v>
      </c>
      <c r="J198" s="90" t="s">
        <v>1331</v>
      </c>
      <c r="K198" s="92" t="s">
        <v>1332</v>
      </c>
      <c r="L198" s="91" t="s">
        <v>1333</v>
      </c>
      <c r="M198" s="92" t="s">
        <v>1334</v>
      </c>
      <c r="N198" s="91" t="s">
        <v>1335</v>
      </c>
      <c r="P198" s="92" t="s">
        <v>1332</v>
      </c>
      <c r="Q198" s="90" t="s">
        <v>1330</v>
      </c>
    </row>
    <row r="199" spans="2:17">
      <c r="B199" s="83" t="s">
        <v>287</v>
      </c>
      <c r="C199" s="77">
        <v>463</v>
      </c>
      <c r="D199" s="84">
        <v>3209</v>
      </c>
      <c r="H199" s="102">
        <v>694</v>
      </c>
      <c r="I199" s="129" t="s">
        <v>1336</v>
      </c>
      <c r="J199" s="90" t="s">
        <v>1337</v>
      </c>
      <c r="K199" s="92" t="s">
        <v>1338</v>
      </c>
      <c r="L199" s="91" t="s">
        <v>1339</v>
      </c>
      <c r="M199" s="92" t="s">
        <v>1340</v>
      </c>
      <c r="N199" s="91" t="s">
        <v>1339</v>
      </c>
      <c r="P199" s="92" t="s">
        <v>1338</v>
      </c>
      <c r="Q199" s="90" t="s">
        <v>1336</v>
      </c>
    </row>
    <row r="200" spans="2:17">
      <c r="B200" s="83" t="s">
        <v>288</v>
      </c>
      <c r="C200" s="77">
        <v>463</v>
      </c>
      <c r="D200" s="84">
        <v>3210</v>
      </c>
      <c r="H200" s="102">
        <v>702</v>
      </c>
      <c r="I200" s="129" t="s">
        <v>1341</v>
      </c>
      <c r="J200" s="90" t="s">
        <v>1342</v>
      </c>
      <c r="K200" s="92" t="s">
        <v>1343</v>
      </c>
      <c r="L200" s="91" t="s">
        <v>1344</v>
      </c>
      <c r="M200" s="92" t="s">
        <v>1345</v>
      </c>
      <c r="N200" s="91" t="s">
        <v>1346</v>
      </c>
      <c r="P200" s="92" t="s">
        <v>1343</v>
      </c>
      <c r="Q200" s="90" t="s">
        <v>1341</v>
      </c>
    </row>
    <row r="201" spans="2:17">
      <c r="B201" s="83" t="s">
        <v>289</v>
      </c>
      <c r="C201" s="77">
        <v>463</v>
      </c>
      <c r="D201" s="84">
        <v>3211</v>
      </c>
      <c r="H201" s="102">
        <v>703</v>
      </c>
      <c r="I201" s="129" t="s">
        <v>1347</v>
      </c>
      <c r="J201" s="90" t="s">
        <v>1348</v>
      </c>
      <c r="K201" s="92" t="s">
        <v>1349</v>
      </c>
      <c r="L201" s="91" t="s">
        <v>1350</v>
      </c>
      <c r="M201" s="92" t="s">
        <v>1351</v>
      </c>
      <c r="N201" s="91" t="s">
        <v>1352</v>
      </c>
      <c r="P201" s="92" t="s">
        <v>1349</v>
      </c>
      <c r="Q201" s="90" t="s">
        <v>1347</v>
      </c>
    </row>
    <row r="202" spans="2:17">
      <c r="B202" s="83" t="s">
        <v>290</v>
      </c>
      <c r="C202" s="77">
        <v>463</v>
      </c>
      <c r="D202" s="84">
        <v>3212</v>
      </c>
      <c r="H202" s="102">
        <v>705</v>
      </c>
      <c r="I202" s="129" t="s">
        <v>1353</v>
      </c>
      <c r="J202" s="90" t="s">
        <v>1354</v>
      </c>
      <c r="K202" s="92" t="s">
        <v>1355</v>
      </c>
      <c r="L202" s="91" t="s">
        <v>1356</v>
      </c>
      <c r="M202" s="92" t="s">
        <v>1357</v>
      </c>
      <c r="N202" s="91" t="s">
        <v>1358</v>
      </c>
      <c r="P202" s="92" t="s">
        <v>1355</v>
      </c>
      <c r="Q202" s="90" t="s">
        <v>1353</v>
      </c>
    </row>
    <row r="203" spans="2:17">
      <c r="B203" s="83" t="s">
        <v>291</v>
      </c>
      <c r="C203" s="77">
        <v>463</v>
      </c>
      <c r="D203" s="84">
        <v>3213</v>
      </c>
      <c r="H203" s="102">
        <v>706</v>
      </c>
      <c r="I203" s="129" t="s">
        <v>1359</v>
      </c>
      <c r="J203" s="90" t="s">
        <v>1360</v>
      </c>
      <c r="K203" s="92" t="s">
        <v>1361</v>
      </c>
      <c r="L203" s="91" t="s">
        <v>1362</v>
      </c>
      <c r="M203" s="92" t="s">
        <v>1363</v>
      </c>
      <c r="N203" s="91" t="s">
        <v>1364</v>
      </c>
      <c r="P203" s="92" t="s">
        <v>1361</v>
      </c>
      <c r="Q203" s="90" t="s">
        <v>1359</v>
      </c>
    </row>
    <row r="204" spans="2:17">
      <c r="B204" s="83" t="s">
        <v>292</v>
      </c>
      <c r="C204" s="77">
        <v>463</v>
      </c>
      <c r="D204" s="84">
        <v>3214</v>
      </c>
      <c r="H204" s="102">
        <v>784</v>
      </c>
      <c r="I204" s="129" t="s">
        <v>1365</v>
      </c>
      <c r="J204" s="90" t="s">
        <v>1366</v>
      </c>
      <c r="K204" s="92" t="s">
        <v>1367</v>
      </c>
      <c r="L204" s="91" t="s">
        <v>1368</v>
      </c>
      <c r="M204" s="92" t="s">
        <v>1369</v>
      </c>
      <c r="N204" s="91" t="s">
        <v>1370</v>
      </c>
      <c r="P204" s="92" t="s">
        <v>1367</v>
      </c>
      <c r="Q204" s="90" t="s">
        <v>1365</v>
      </c>
    </row>
    <row r="205" spans="2:17">
      <c r="B205" s="83" t="s">
        <v>293</v>
      </c>
      <c r="C205" s="77">
        <v>463</v>
      </c>
      <c r="D205" s="84">
        <v>3215</v>
      </c>
      <c r="H205" s="102">
        <v>840</v>
      </c>
      <c r="I205" s="129" t="s">
        <v>1371</v>
      </c>
      <c r="J205" s="90" t="s">
        <v>1372</v>
      </c>
      <c r="K205" s="92" t="s">
        <v>1373</v>
      </c>
      <c r="L205" s="91" t="s">
        <v>1374</v>
      </c>
      <c r="M205" s="92" t="s">
        <v>1375</v>
      </c>
      <c r="N205" s="91" t="s">
        <v>1376</v>
      </c>
      <c r="P205" s="92" t="s">
        <v>1373</v>
      </c>
      <c r="Q205" s="90" t="s">
        <v>1371</v>
      </c>
    </row>
    <row r="206" spans="2:17">
      <c r="B206" s="83" t="s">
        <v>294</v>
      </c>
      <c r="C206" s="77">
        <v>463</v>
      </c>
      <c r="D206" s="84">
        <v>3216</v>
      </c>
      <c r="H206" s="102">
        <v>688</v>
      </c>
      <c r="I206" s="129" t="s">
        <v>1377</v>
      </c>
      <c r="J206" s="90" t="s">
        <v>1378</v>
      </c>
      <c r="K206" s="92" t="s">
        <v>1379</v>
      </c>
      <c r="L206" s="91" t="s">
        <v>1380</v>
      </c>
      <c r="M206" s="92" t="s">
        <v>1381</v>
      </c>
      <c r="N206" s="91" t="s">
        <v>1382</v>
      </c>
      <c r="P206" s="92" t="s">
        <v>1379</v>
      </c>
      <c r="Q206" s="90" t="s">
        <v>1377</v>
      </c>
    </row>
    <row r="207" spans="2:17">
      <c r="B207" s="83" t="s">
        <v>295</v>
      </c>
      <c r="C207" s="77">
        <v>463</v>
      </c>
      <c r="D207" s="84">
        <v>3217</v>
      </c>
      <c r="H207" s="102">
        <v>140</v>
      </c>
      <c r="I207" s="129" t="s">
        <v>1383</v>
      </c>
      <c r="J207" s="90" t="s">
        <v>1384</v>
      </c>
      <c r="K207" s="92" t="s">
        <v>1385</v>
      </c>
      <c r="L207" s="91" t="s">
        <v>1385</v>
      </c>
      <c r="M207" s="92" t="s">
        <v>1386</v>
      </c>
      <c r="N207" s="91" t="s">
        <v>1387</v>
      </c>
      <c r="P207" s="92" t="s">
        <v>1385</v>
      </c>
      <c r="Q207" s="90" t="s">
        <v>1383</v>
      </c>
    </row>
    <row r="208" spans="2:17">
      <c r="B208" s="83" t="s">
        <v>296</v>
      </c>
      <c r="C208" s="77">
        <v>463</v>
      </c>
      <c r="D208" s="84">
        <v>3218</v>
      </c>
      <c r="H208" s="102">
        <v>729</v>
      </c>
      <c r="I208" s="129" t="s">
        <v>1388</v>
      </c>
      <c r="J208" s="90" t="s">
        <v>1389</v>
      </c>
      <c r="K208" s="92" t="s">
        <v>1390</v>
      </c>
      <c r="L208" s="91" t="s">
        <v>1391</v>
      </c>
      <c r="M208" s="92" t="s">
        <v>1392</v>
      </c>
      <c r="N208" s="91" t="s">
        <v>1393</v>
      </c>
      <c r="P208" s="92" t="s">
        <v>1390</v>
      </c>
      <c r="Q208" s="90" t="s">
        <v>1388</v>
      </c>
    </row>
    <row r="209" spans="2:17">
      <c r="B209" s="83" t="s">
        <v>297</v>
      </c>
      <c r="C209" s="77">
        <v>464</v>
      </c>
      <c r="D209" s="84">
        <v>3301</v>
      </c>
      <c r="H209" s="102">
        <v>740</v>
      </c>
      <c r="I209" s="129" t="s">
        <v>1394</v>
      </c>
      <c r="J209" s="90" t="s">
        <v>1395</v>
      </c>
      <c r="K209" s="92" t="s">
        <v>1396</v>
      </c>
      <c r="L209" s="91" t="s">
        <v>1397</v>
      </c>
      <c r="M209" s="92" t="s">
        <v>1398</v>
      </c>
      <c r="N209" s="91" t="s">
        <v>1399</v>
      </c>
      <c r="P209" s="92" t="s">
        <v>1396</v>
      </c>
      <c r="Q209" s="90" t="s">
        <v>1394</v>
      </c>
    </row>
    <row r="210" spans="2:17">
      <c r="B210" s="83" t="s">
        <v>298</v>
      </c>
      <c r="C210" s="77">
        <v>464</v>
      </c>
      <c r="D210" s="84">
        <v>3302</v>
      </c>
      <c r="H210" s="102">
        <v>654</v>
      </c>
      <c r="I210" s="129" t="s">
        <v>1400</v>
      </c>
      <c r="J210" s="90" t="s">
        <v>1401</v>
      </c>
      <c r="K210" s="92" t="s">
        <v>1402</v>
      </c>
      <c r="L210" s="92" t="s">
        <v>1403</v>
      </c>
      <c r="M210" s="92" t="s">
        <v>1404</v>
      </c>
      <c r="N210" s="92" t="s">
        <v>1404</v>
      </c>
      <c r="P210" s="92" t="s">
        <v>1402</v>
      </c>
      <c r="Q210" s="90" t="s">
        <v>1400</v>
      </c>
    </row>
    <row r="211" spans="2:17">
      <c r="B211" s="83" t="s">
        <v>299</v>
      </c>
      <c r="C211" s="77">
        <v>464</v>
      </c>
      <c r="D211" s="84">
        <v>3303</v>
      </c>
      <c r="H211" s="102">
        <v>662</v>
      </c>
      <c r="I211" s="129" t="s">
        <v>1405</v>
      </c>
      <c r="J211" s="90" t="s">
        <v>1406</v>
      </c>
      <c r="K211" s="92" t="s">
        <v>1407</v>
      </c>
      <c r="L211" s="91" t="s">
        <v>1407</v>
      </c>
      <c r="M211" s="92" t="s">
        <v>1408</v>
      </c>
      <c r="N211" s="91" t="s">
        <v>1408</v>
      </c>
      <c r="P211" s="92" t="s">
        <v>1407</v>
      </c>
      <c r="Q211" s="90" t="s">
        <v>1405</v>
      </c>
    </row>
    <row r="212" spans="2:17">
      <c r="B212" s="83" t="s">
        <v>300</v>
      </c>
      <c r="C212" s="77">
        <v>464</v>
      </c>
      <c r="D212" s="84">
        <v>3304</v>
      </c>
      <c r="H212" s="102">
        <v>652</v>
      </c>
      <c r="I212" s="129" t="s">
        <v>1409</v>
      </c>
      <c r="J212" s="90" t="s">
        <v>1410</v>
      </c>
      <c r="K212" s="91" t="s">
        <v>1411</v>
      </c>
      <c r="L212" s="91" t="s">
        <v>1412</v>
      </c>
      <c r="M212" s="91" t="s">
        <v>1413</v>
      </c>
      <c r="N212" s="91" t="s">
        <v>1413</v>
      </c>
      <c r="P212" s="91" t="s">
        <v>1411</v>
      </c>
      <c r="Q212" s="90" t="s">
        <v>1409</v>
      </c>
    </row>
    <row r="213" spans="2:17">
      <c r="B213" s="83" t="s">
        <v>301</v>
      </c>
      <c r="C213" s="77">
        <v>464</v>
      </c>
      <c r="D213" s="84">
        <v>3305</v>
      </c>
      <c r="H213" s="102">
        <v>659</v>
      </c>
      <c r="I213" s="129" t="s">
        <v>1414</v>
      </c>
      <c r="J213" s="90" t="s">
        <v>1415</v>
      </c>
      <c r="K213" s="92" t="s">
        <v>1416</v>
      </c>
      <c r="L213" s="91" t="s">
        <v>1417</v>
      </c>
      <c r="M213" s="92" t="s">
        <v>1418</v>
      </c>
      <c r="N213" s="91" t="s">
        <v>1418</v>
      </c>
      <c r="P213" s="92" t="s">
        <v>1416</v>
      </c>
      <c r="Q213" s="90" t="s">
        <v>1414</v>
      </c>
    </row>
    <row r="214" spans="2:17">
      <c r="B214" s="83" t="s">
        <v>302</v>
      </c>
      <c r="C214" s="77">
        <v>464</v>
      </c>
      <c r="D214" s="84">
        <v>3306</v>
      </c>
      <c r="H214" s="102">
        <v>663</v>
      </c>
      <c r="I214" s="129" t="s">
        <v>1419</v>
      </c>
      <c r="J214" s="90" t="s">
        <v>1420</v>
      </c>
      <c r="K214" s="91" t="s">
        <v>1421</v>
      </c>
      <c r="L214" s="91" t="s">
        <v>1422</v>
      </c>
      <c r="M214" s="91" t="s">
        <v>1423</v>
      </c>
      <c r="N214" s="91" t="s">
        <v>1423</v>
      </c>
      <c r="P214" s="91" t="s">
        <v>1421</v>
      </c>
      <c r="Q214" s="90" t="s">
        <v>1419</v>
      </c>
    </row>
    <row r="215" spans="2:17">
      <c r="B215" s="83" t="s">
        <v>303</v>
      </c>
      <c r="C215" s="77">
        <v>464</v>
      </c>
      <c r="D215" s="84">
        <v>3307</v>
      </c>
      <c r="H215" s="102">
        <v>534</v>
      </c>
      <c r="I215" s="129" t="s">
        <v>1424</v>
      </c>
      <c r="J215" s="100" t="s">
        <v>1425</v>
      </c>
      <c r="K215" s="91" t="s">
        <v>1426</v>
      </c>
      <c r="L215" s="91" t="s">
        <v>1426</v>
      </c>
      <c r="M215" s="101" t="s">
        <v>1427</v>
      </c>
      <c r="N215" s="101" t="s">
        <v>1427</v>
      </c>
      <c r="P215" s="91" t="s">
        <v>1426</v>
      </c>
      <c r="Q215" s="100" t="s">
        <v>1424</v>
      </c>
    </row>
    <row r="216" spans="2:17">
      <c r="B216" s="83" t="s">
        <v>304</v>
      </c>
      <c r="C216" s="77">
        <v>464</v>
      </c>
      <c r="D216" s="84">
        <v>3308</v>
      </c>
      <c r="H216" s="102">
        <v>678</v>
      </c>
      <c r="I216" s="129" t="s">
        <v>1428</v>
      </c>
      <c r="J216" s="90" t="s">
        <v>1429</v>
      </c>
      <c r="K216" s="92" t="s">
        <v>1430</v>
      </c>
      <c r="L216" s="92" t="s">
        <v>1431</v>
      </c>
      <c r="M216" s="92" t="s">
        <v>1432</v>
      </c>
      <c r="N216" s="91" t="s">
        <v>1433</v>
      </c>
      <c r="P216" s="92" t="s">
        <v>1430</v>
      </c>
      <c r="Q216" s="90" t="s">
        <v>1428</v>
      </c>
    </row>
    <row r="217" spans="2:17">
      <c r="B217" s="83" t="s">
        <v>305</v>
      </c>
      <c r="C217" s="77">
        <v>464</v>
      </c>
      <c r="D217" s="84">
        <v>3309</v>
      </c>
      <c r="H217" s="102">
        <v>670</v>
      </c>
      <c r="I217" s="129" t="s">
        <v>1434</v>
      </c>
      <c r="J217" s="90" t="s">
        <v>1435</v>
      </c>
      <c r="K217" s="92" t="s">
        <v>1436</v>
      </c>
      <c r="L217" s="91" t="s">
        <v>1436</v>
      </c>
      <c r="M217" s="92" t="s">
        <v>1437</v>
      </c>
      <c r="N217" s="91" t="s">
        <v>1437</v>
      </c>
      <c r="P217" s="92" t="s">
        <v>1436</v>
      </c>
      <c r="Q217" s="90" t="s">
        <v>1434</v>
      </c>
    </row>
    <row r="218" spans="2:17">
      <c r="B218" s="83" t="s">
        <v>306</v>
      </c>
      <c r="C218" s="77">
        <v>464</v>
      </c>
      <c r="D218" s="84">
        <v>3310</v>
      </c>
      <c r="H218" s="102">
        <v>748</v>
      </c>
      <c r="I218" s="129" t="s">
        <v>1438</v>
      </c>
      <c r="J218" s="90" t="s">
        <v>1439</v>
      </c>
      <c r="K218" s="92" t="s">
        <v>1440</v>
      </c>
      <c r="L218" s="91" t="s">
        <v>1441</v>
      </c>
      <c r="M218" s="92" t="s">
        <v>1442</v>
      </c>
      <c r="N218" s="91" t="s">
        <v>1443</v>
      </c>
      <c r="P218" s="92" t="s">
        <v>1440</v>
      </c>
      <c r="Q218" s="90" t="s">
        <v>1438</v>
      </c>
    </row>
    <row r="219" spans="2:17">
      <c r="B219" s="83" t="s">
        <v>307</v>
      </c>
      <c r="C219" s="77">
        <v>464</v>
      </c>
      <c r="D219" s="84">
        <v>3311</v>
      </c>
      <c r="H219" s="102">
        <v>760</v>
      </c>
      <c r="I219" s="129" t="s">
        <v>1444</v>
      </c>
      <c r="J219" s="90" t="s">
        <v>1445</v>
      </c>
      <c r="K219" s="92" t="s">
        <v>1446</v>
      </c>
      <c r="L219" s="92" t="s">
        <v>1447</v>
      </c>
      <c r="M219" s="92" t="s">
        <v>1448</v>
      </c>
      <c r="N219" s="91" t="s">
        <v>1449</v>
      </c>
      <c r="P219" s="92" t="s">
        <v>1446</v>
      </c>
      <c r="Q219" s="90" t="s">
        <v>1444</v>
      </c>
    </row>
    <row r="220" spans="2:17">
      <c r="B220" s="83" t="s">
        <v>308</v>
      </c>
      <c r="C220" s="77">
        <v>464</v>
      </c>
      <c r="D220" s="84">
        <v>3312</v>
      </c>
      <c r="H220" s="102">
        <v>90</v>
      </c>
      <c r="I220" s="129" t="s">
        <v>1450</v>
      </c>
      <c r="J220" s="90" t="s">
        <v>1451</v>
      </c>
      <c r="K220" s="92" t="s">
        <v>1452</v>
      </c>
      <c r="L220" s="92" t="s">
        <v>1452</v>
      </c>
      <c r="M220" s="91" t="s">
        <v>1453</v>
      </c>
      <c r="N220" s="91" t="s">
        <v>1453</v>
      </c>
      <c r="P220" s="92" t="s">
        <v>1452</v>
      </c>
      <c r="Q220" s="90" t="s">
        <v>1450</v>
      </c>
    </row>
    <row r="221" spans="2:17">
      <c r="B221" s="83" t="s">
        <v>309</v>
      </c>
      <c r="C221" s="77">
        <v>13</v>
      </c>
      <c r="D221" s="84">
        <v>4030</v>
      </c>
      <c r="H221" s="102">
        <v>724</v>
      </c>
      <c r="I221" s="129" t="s">
        <v>1454</v>
      </c>
      <c r="J221" s="90" t="s">
        <v>1455</v>
      </c>
      <c r="K221" s="92" t="s">
        <v>1456</v>
      </c>
      <c r="L221" s="91" t="s">
        <v>1457</v>
      </c>
      <c r="M221" s="92" t="s">
        <v>1458</v>
      </c>
      <c r="N221" s="91" t="s">
        <v>1459</v>
      </c>
      <c r="P221" s="92" t="s">
        <v>1456</v>
      </c>
      <c r="Q221" s="90" t="s">
        <v>1454</v>
      </c>
    </row>
    <row r="222" spans="2:17">
      <c r="B222" s="83" t="s">
        <v>144</v>
      </c>
      <c r="C222" s="77">
        <v>13</v>
      </c>
      <c r="D222" s="84">
        <v>4022</v>
      </c>
      <c r="H222" s="102">
        <v>744</v>
      </c>
      <c r="I222" s="129" t="s">
        <v>1460</v>
      </c>
      <c r="J222" s="90" t="s">
        <v>1461</v>
      </c>
      <c r="K222" s="91" t="s">
        <v>1462</v>
      </c>
      <c r="L222" s="91" t="s">
        <v>1462</v>
      </c>
      <c r="M222" s="91" t="s">
        <v>1463</v>
      </c>
      <c r="N222" s="91" t="s">
        <v>1463</v>
      </c>
      <c r="P222" s="91" t="s">
        <v>1462</v>
      </c>
      <c r="Q222" s="90" t="s">
        <v>1460</v>
      </c>
    </row>
    <row r="223" spans="2:17">
      <c r="B223" s="83" t="s">
        <v>210</v>
      </c>
      <c r="C223" s="77">
        <v>13</v>
      </c>
      <c r="D223" s="84">
        <v>4027</v>
      </c>
      <c r="H223" s="102">
        <v>144</v>
      </c>
      <c r="I223" s="129" t="s">
        <v>1464</v>
      </c>
      <c r="J223" s="90" t="s">
        <v>1465</v>
      </c>
      <c r="K223" s="92" t="s">
        <v>1466</v>
      </c>
      <c r="L223" s="91" t="s">
        <v>1467</v>
      </c>
      <c r="M223" s="92" t="s">
        <v>1468</v>
      </c>
      <c r="N223" s="91" t="s">
        <v>1469</v>
      </c>
      <c r="P223" s="92" t="s">
        <v>1466</v>
      </c>
      <c r="Q223" s="90" t="s">
        <v>1464</v>
      </c>
    </row>
    <row r="224" spans="2:17">
      <c r="B224" s="83" t="s">
        <v>310</v>
      </c>
      <c r="C224" s="77">
        <v>13</v>
      </c>
      <c r="D224" s="84">
        <v>4032</v>
      </c>
      <c r="H224" s="102">
        <v>752</v>
      </c>
      <c r="I224" s="129" t="s">
        <v>1470</v>
      </c>
      <c r="J224" s="90" t="s">
        <v>1471</v>
      </c>
      <c r="K224" s="92" t="s">
        <v>1472</v>
      </c>
      <c r="L224" s="91" t="s">
        <v>1473</v>
      </c>
      <c r="M224" s="92" t="s">
        <v>1474</v>
      </c>
      <c r="N224" s="91" t="s">
        <v>1475</v>
      </c>
      <c r="P224" s="92" t="s">
        <v>1472</v>
      </c>
      <c r="Q224" s="90" t="s">
        <v>1470</v>
      </c>
    </row>
    <row r="225" spans="2:17">
      <c r="B225" s="83" t="s">
        <v>163</v>
      </c>
      <c r="C225" s="77">
        <v>13</v>
      </c>
      <c r="D225" s="84">
        <v>4023</v>
      </c>
      <c r="H225" s="102">
        <v>756</v>
      </c>
      <c r="I225" s="129" t="s">
        <v>1476</v>
      </c>
      <c r="J225" s="90" t="s">
        <v>1477</v>
      </c>
      <c r="K225" s="92" t="s">
        <v>1478</v>
      </c>
      <c r="L225" s="91" t="s">
        <v>1479</v>
      </c>
      <c r="M225" s="92" t="s">
        <v>1480</v>
      </c>
      <c r="N225" s="91" t="s">
        <v>1481</v>
      </c>
      <c r="P225" s="92" t="s">
        <v>1478</v>
      </c>
      <c r="Q225" s="90" t="s">
        <v>1476</v>
      </c>
    </row>
    <row r="226" spans="2:17" ht="13.5" thickBot="1">
      <c r="B226" s="86" t="s">
        <v>185</v>
      </c>
      <c r="C226" s="87">
        <v>13</v>
      </c>
      <c r="D226" s="88">
        <v>4025</v>
      </c>
      <c r="H226" s="102">
        <v>762</v>
      </c>
      <c r="I226" s="129" t="s">
        <v>1482</v>
      </c>
      <c r="J226" s="90" t="s">
        <v>1483</v>
      </c>
      <c r="K226" s="92" t="s">
        <v>1484</v>
      </c>
      <c r="L226" s="91" t="s">
        <v>1485</v>
      </c>
      <c r="M226" s="92" t="s">
        <v>1486</v>
      </c>
      <c r="N226" s="91" t="s">
        <v>1487</v>
      </c>
      <c r="P226" s="92" t="s">
        <v>1484</v>
      </c>
      <c r="Q226" s="90" t="s">
        <v>1482</v>
      </c>
    </row>
    <row r="227" spans="2:17">
      <c r="H227" s="102">
        <v>834</v>
      </c>
      <c r="I227" s="129" t="s">
        <v>1488</v>
      </c>
      <c r="J227" s="90" t="s">
        <v>1489</v>
      </c>
      <c r="K227" s="92" t="s">
        <v>1490</v>
      </c>
      <c r="L227" s="92" t="s">
        <v>1491</v>
      </c>
      <c r="M227" s="92" t="s">
        <v>1492</v>
      </c>
      <c r="N227" s="91" t="s">
        <v>1493</v>
      </c>
      <c r="P227" s="92" t="s">
        <v>1490</v>
      </c>
      <c r="Q227" s="90" t="s">
        <v>1488</v>
      </c>
    </row>
    <row r="228" spans="2:17">
      <c r="H228" s="102">
        <v>764</v>
      </c>
      <c r="I228" s="129" t="s">
        <v>1494</v>
      </c>
      <c r="J228" s="90" t="s">
        <v>1495</v>
      </c>
      <c r="K228" s="92" t="s">
        <v>1496</v>
      </c>
      <c r="L228" s="91" t="s">
        <v>1497</v>
      </c>
      <c r="M228" s="92" t="s">
        <v>1498</v>
      </c>
      <c r="N228" s="91" t="s">
        <v>1499</v>
      </c>
      <c r="P228" s="92" t="s">
        <v>1496</v>
      </c>
      <c r="Q228" s="90" t="s">
        <v>1494</v>
      </c>
    </row>
    <row r="229" spans="2:17">
      <c r="H229" s="102">
        <v>158</v>
      </c>
      <c r="I229" s="129" t="s">
        <v>1500</v>
      </c>
      <c r="J229" s="90" t="s">
        <v>1501</v>
      </c>
      <c r="K229" s="92" t="s">
        <v>1502</v>
      </c>
      <c r="L229" s="92" t="s">
        <v>1503</v>
      </c>
      <c r="M229" s="92" t="s">
        <v>1504</v>
      </c>
      <c r="N229" s="92" t="s">
        <v>1504</v>
      </c>
      <c r="P229" s="92" t="s">
        <v>1502</v>
      </c>
      <c r="Q229" s="90" t="s">
        <v>1500</v>
      </c>
    </row>
    <row r="230" spans="2:17">
      <c r="H230" s="102">
        <v>768</v>
      </c>
      <c r="I230" s="129" t="s">
        <v>1505</v>
      </c>
      <c r="J230" s="90" t="s">
        <v>1506</v>
      </c>
      <c r="K230" s="92" t="s">
        <v>1507</v>
      </c>
      <c r="L230" s="91" t="s">
        <v>1508</v>
      </c>
      <c r="M230" s="92" t="s">
        <v>1509</v>
      </c>
      <c r="N230" s="91" t="s">
        <v>1508</v>
      </c>
      <c r="P230" s="92" t="s">
        <v>1507</v>
      </c>
      <c r="Q230" s="90" t="s">
        <v>1505</v>
      </c>
    </row>
    <row r="231" spans="2:17">
      <c r="H231" s="102">
        <v>772</v>
      </c>
      <c r="I231" s="129" t="s">
        <v>1510</v>
      </c>
      <c r="J231" s="90" t="s">
        <v>1511</v>
      </c>
      <c r="K231" s="92" t="s">
        <v>1512</v>
      </c>
      <c r="L231" s="91" t="s">
        <v>1512</v>
      </c>
      <c r="M231" s="92" t="s">
        <v>1512</v>
      </c>
      <c r="N231" s="91" t="s">
        <v>1512</v>
      </c>
      <c r="P231" s="92" t="s">
        <v>1512</v>
      </c>
      <c r="Q231" s="90" t="s">
        <v>1510</v>
      </c>
    </row>
    <row r="232" spans="2:17">
      <c r="H232" s="102">
        <v>776</v>
      </c>
      <c r="I232" s="129" t="s">
        <v>1513</v>
      </c>
      <c r="J232" s="90" t="s">
        <v>1514</v>
      </c>
      <c r="K232" s="92" t="s">
        <v>1515</v>
      </c>
      <c r="L232" s="91" t="s">
        <v>1516</v>
      </c>
      <c r="M232" s="92" t="s">
        <v>1517</v>
      </c>
      <c r="N232" s="91" t="s">
        <v>1516</v>
      </c>
      <c r="P232" s="92" t="s">
        <v>1515</v>
      </c>
      <c r="Q232" s="90" t="s">
        <v>1513</v>
      </c>
    </row>
    <row r="233" spans="2:17">
      <c r="H233" s="102">
        <v>780</v>
      </c>
      <c r="I233" s="129" t="s">
        <v>1518</v>
      </c>
      <c r="J233" s="90" t="s">
        <v>1519</v>
      </c>
      <c r="K233" s="92" t="s">
        <v>1520</v>
      </c>
      <c r="L233" s="91" t="s">
        <v>1521</v>
      </c>
      <c r="M233" s="92" t="s">
        <v>1522</v>
      </c>
      <c r="N233" s="91" t="s">
        <v>1523</v>
      </c>
      <c r="P233" s="92" t="s">
        <v>1520</v>
      </c>
      <c r="Q233" s="90" t="s">
        <v>1518</v>
      </c>
    </row>
    <row r="234" spans="2:17">
      <c r="H234" s="102">
        <v>788</v>
      </c>
      <c r="I234" s="129" t="s">
        <v>1524</v>
      </c>
      <c r="J234" s="90" t="s">
        <v>1525</v>
      </c>
      <c r="K234" s="92" t="s">
        <v>1526</v>
      </c>
      <c r="L234" s="91" t="s">
        <v>1527</v>
      </c>
      <c r="M234" s="92" t="s">
        <v>1528</v>
      </c>
      <c r="N234" s="91" t="s">
        <v>1529</v>
      </c>
      <c r="P234" s="92" t="s">
        <v>1526</v>
      </c>
      <c r="Q234" s="90" t="s">
        <v>1524</v>
      </c>
    </row>
    <row r="235" spans="2:17">
      <c r="H235" s="102">
        <v>792</v>
      </c>
      <c r="I235" s="129" t="s">
        <v>1530</v>
      </c>
      <c r="J235" s="90" t="s">
        <v>1531</v>
      </c>
      <c r="K235" s="92" t="s">
        <v>1532</v>
      </c>
      <c r="L235" s="91" t="s">
        <v>1533</v>
      </c>
      <c r="M235" s="92" t="s">
        <v>1534</v>
      </c>
      <c r="N235" s="91" t="s">
        <v>1535</v>
      </c>
      <c r="P235" s="92" t="s">
        <v>1532</v>
      </c>
      <c r="Q235" s="90" t="s">
        <v>1530</v>
      </c>
    </row>
    <row r="236" spans="2:17">
      <c r="H236" s="102">
        <v>795</v>
      </c>
      <c r="I236" s="129" t="s">
        <v>1536</v>
      </c>
      <c r="J236" s="90" t="s">
        <v>1537</v>
      </c>
      <c r="K236" s="92" t="s">
        <v>1538</v>
      </c>
      <c r="L236" s="91" t="s">
        <v>1538</v>
      </c>
      <c r="M236" s="92" t="s">
        <v>1539</v>
      </c>
      <c r="N236" s="91" t="s">
        <v>1539</v>
      </c>
      <c r="P236" s="92" t="s">
        <v>1538</v>
      </c>
      <c r="Q236" s="90" t="s">
        <v>1536</v>
      </c>
    </row>
    <row r="237" spans="2:17">
      <c r="H237" s="102">
        <v>796</v>
      </c>
      <c r="I237" s="129" t="s">
        <v>1540</v>
      </c>
      <c r="J237" s="90" t="s">
        <v>1541</v>
      </c>
      <c r="K237" s="91" t="s">
        <v>1542</v>
      </c>
      <c r="L237" s="91" t="s">
        <v>1543</v>
      </c>
      <c r="M237" s="91" t="s">
        <v>1544</v>
      </c>
      <c r="N237" s="91" t="s">
        <v>1544</v>
      </c>
      <c r="P237" s="91" t="s">
        <v>1542</v>
      </c>
      <c r="Q237" s="90" t="s">
        <v>1540</v>
      </c>
    </row>
    <row r="238" spans="2:17">
      <c r="H238" s="102">
        <v>798</v>
      </c>
      <c r="I238" s="129" t="s">
        <v>1545</v>
      </c>
      <c r="J238" s="90" t="s">
        <v>1546</v>
      </c>
      <c r="K238" s="92" t="s">
        <v>1547</v>
      </c>
      <c r="L238" s="91" t="s">
        <v>1547</v>
      </c>
      <c r="M238" s="92" t="s">
        <v>1547</v>
      </c>
      <c r="N238" s="91" t="s">
        <v>1547</v>
      </c>
      <c r="P238" s="92" t="s">
        <v>1547</v>
      </c>
      <c r="Q238" s="90" t="s">
        <v>1545</v>
      </c>
    </row>
    <row r="239" spans="2:17">
      <c r="H239" s="102">
        <v>800</v>
      </c>
      <c r="I239" s="129" t="s">
        <v>1548</v>
      </c>
      <c r="J239" s="90" t="s">
        <v>1549</v>
      </c>
      <c r="K239" s="92" t="s">
        <v>1550</v>
      </c>
      <c r="L239" s="91" t="s">
        <v>1551</v>
      </c>
      <c r="M239" s="92" t="s">
        <v>1552</v>
      </c>
      <c r="N239" s="91" t="s">
        <v>1551</v>
      </c>
      <c r="P239" s="92" t="s">
        <v>1550</v>
      </c>
      <c r="Q239" s="90" t="s">
        <v>1548</v>
      </c>
    </row>
    <row r="240" spans="2:17">
      <c r="H240" s="102">
        <v>804</v>
      </c>
      <c r="I240" s="129" t="s">
        <v>1553</v>
      </c>
      <c r="J240" s="90" t="s">
        <v>1554</v>
      </c>
      <c r="K240" s="92" t="s">
        <v>1555</v>
      </c>
      <c r="L240" s="91" t="s">
        <v>1555</v>
      </c>
      <c r="M240" s="92" t="s">
        <v>1556</v>
      </c>
      <c r="N240" s="91" t="s">
        <v>1556</v>
      </c>
      <c r="P240" s="92" t="s">
        <v>1555</v>
      </c>
      <c r="Q240" s="90" t="s">
        <v>1553</v>
      </c>
    </row>
    <row r="241" spans="8:17">
      <c r="H241" s="102">
        <v>858</v>
      </c>
      <c r="I241" s="129" t="s">
        <v>1557</v>
      </c>
      <c r="J241" s="90" t="s">
        <v>1558</v>
      </c>
      <c r="K241" s="92" t="s">
        <v>1559</v>
      </c>
      <c r="L241" s="91" t="s">
        <v>1560</v>
      </c>
      <c r="M241" s="92" t="s">
        <v>1561</v>
      </c>
      <c r="N241" s="91" t="s">
        <v>1560</v>
      </c>
      <c r="P241" s="92" t="s">
        <v>1559</v>
      </c>
      <c r="Q241" s="90" t="s">
        <v>1557</v>
      </c>
    </row>
    <row r="242" spans="8:17">
      <c r="H242" s="102">
        <v>860</v>
      </c>
      <c r="I242" s="129" t="s">
        <v>1562</v>
      </c>
      <c r="J242" s="90" t="s">
        <v>1563</v>
      </c>
      <c r="K242" s="92" t="s">
        <v>1564</v>
      </c>
      <c r="L242" s="91" t="s">
        <v>1565</v>
      </c>
      <c r="M242" s="92" t="s">
        <v>1566</v>
      </c>
      <c r="N242" s="91" t="s">
        <v>1567</v>
      </c>
      <c r="P242" s="92" t="s">
        <v>1564</v>
      </c>
      <c r="Q242" s="90" t="s">
        <v>1562</v>
      </c>
    </row>
    <row r="243" spans="8:17">
      <c r="H243" s="102">
        <v>162</v>
      </c>
      <c r="I243" s="129" t="s">
        <v>1568</v>
      </c>
      <c r="J243" s="90" t="s">
        <v>1569</v>
      </c>
      <c r="K243" s="92" t="s">
        <v>1570</v>
      </c>
      <c r="L243" s="91" t="s">
        <v>1571</v>
      </c>
      <c r="M243" s="92" t="s">
        <v>1572</v>
      </c>
      <c r="N243" s="91" t="s">
        <v>1572</v>
      </c>
      <c r="P243" s="92" t="s">
        <v>1570</v>
      </c>
      <c r="Q243" s="90" t="s">
        <v>1568</v>
      </c>
    </row>
    <row r="244" spans="8:17">
      <c r="H244" s="102">
        <v>548</v>
      </c>
      <c r="I244" s="129" t="s">
        <v>1573</v>
      </c>
      <c r="J244" s="90" t="s">
        <v>1574</v>
      </c>
      <c r="K244" s="92" t="s">
        <v>1575</v>
      </c>
      <c r="L244" s="91" t="s">
        <v>1576</v>
      </c>
      <c r="M244" s="92" t="s">
        <v>1577</v>
      </c>
      <c r="N244" s="91" t="s">
        <v>1576</v>
      </c>
      <c r="P244" s="92" t="s">
        <v>1575</v>
      </c>
      <c r="Q244" s="90" t="s">
        <v>1573</v>
      </c>
    </row>
    <row r="245" spans="8:17">
      <c r="H245" s="102">
        <v>336</v>
      </c>
      <c r="I245" s="129" t="s">
        <v>1578</v>
      </c>
      <c r="J245" s="90" t="s">
        <v>1579</v>
      </c>
      <c r="K245" s="92" t="s">
        <v>1580</v>
      </c>
      <c r="L245" s="91" t="s">
        <v>1581</v>
      </c>
      <c r="M245" s="92" t="s">
        <v>1582</v>
      </c>
      <c r="N245" s="92" t="s">
        <v>1582</v>
      </c>
      <c r="P245" s="92" t="s">
        <v>1580</v>
      </c>
      <c r="Q245" s="90" t="s">
        <v>1578</v>
      </c>
    </row>
    <row r="246" spans="8:17">
      <c r="H246" s="102">
        <v>826</v>
      </c>
      <c r="I246" s="129" t="s">
        <v>1583</v>
      </c>
      <c r="J246" s="90" t="s">
        <v>1584</v>
      </c>
      <c r="K246" s="92" t="s">
        <v>1585</v>
      </c>
      <c r="L246" s="91" t="s">
        <v>1586</v>
      </c>
      <c r="M246" s="92" t="s">
        <v>1587</v>
      </c>
      <c r="N246" s="91" t="s">
        <v>1588</v>
      </c>
      <c r="P246" s="92" t="s">
        <v>1585</v>
      </c>
      <c r="Q246" s="90" t="s">
        <v>1583</v>
      </c>
    </row>
    <row r="247" spans="8:17">
      <c r="H247" s="102">
        <v>862</v>
      </c>
      <c r="I247" s="129" t="s">
        <v>1589</v>
      </c>
      <c r="J247" s="90" t="s">
        <v>1590</v>
      </c>
      <c r="K247" s="92" t="s">
        <v>1591</v>
      </c>
      <c r="L247" s="91" t="s">
        <v>1592</v>
      </c>
      <c r="M247" s="92" t="s">
        <v>1593</v>
      </c>
      <c r="N247" s="91" t="s">
        <v>1594</v>
      </c>
      <c r="P247" s="92" t="s">
        <v>1591</v>
      </c>
      <c r="Q247" s="90" t="s">
        <v>1589</v>
      </c>
    </row>
    <row r="248" spans="8:17">
      <c r="H248" s="102">
        <v>704</v>
      </c>
      <c r="I248" s="129" t="s">
        <v>1595</v>
      </c>
      <c r="J248" s="90" t="s">
        <v>1596</v>
      </c>
      <c r="K248" s="92" t="s">
        <v>1597</v>
      </c>
      <c r="L248" s="91" t="s">
        <v>1598</v>
      </c>
      <c r="M248" s="92" t="s">
        <v>1599</v>
      </c>
      <c r="N248" s="91" t="s">
        <v>1600</v>
      </c>
      <c r="P248" s="92" t="s">
        <v>1597</v>
      </c>
      <c r="Q248" s="90" t="s">
        <v>1595</v>
      </c>
    </row>
    <row r="249" spans="8:17">
      <c r="H249" s="102">
        <v>626</v>
      </c>
      <c r="I249" s="129" t="s">
        <v>1601</v>
      </c>
      <c r="J249" s="90" t="s">
        <v>1602</v>
      </c>
      <c r="K249" s="92" t="s">
        <v>1603</v>
      </c>
      <c r="L249" s="91" t="s">
        <v>1604</v>
      </c>
      <c r="M249" s="92" t="s">
        <v>1605</v>
      </c>
      <c r="N249" s="91" t="s">
        <v>1606</v>
      </c>
      <c r="P249" s="92" t="s">
        <v>1603</v>
      </c>
      <c r="Q249" s="90" t="s">
        <v>1601</v>
      </c>
    </row>
    <row r="250" spans="8:17">
      <c r="H250" s="102">
        <v>876</v>
      </c>
      <c r="I250" s="129" t="s">
        <v>1607</v>
      </c>
      <c r="J250" s="90" t="s">
        <v>1608</v>
      </c>
      <c r="K250" s="92" t="s">
        <v>1609</v>
      </c>
      <c r="L250" s="91" t="s">
        <v>1610</v>
      </c>
      <c r="M250" s="92" t="s">
        <v>1611</v>
      </c>
      <c r="N250" s="91" t="s">
        <v>1612</v>
      </c>
      <c r="P250" s="92" t="s">
        <v>1609</v>
      </c>
      <c r="Q250" s="90" t="s">
        <v>1607</v>
      </c>
    </row>
    <row r="251" spans="8:17">
      <c r="H251" s="102">
        <v>894</v>
      </c>
      <c r="I251" s="129" t="s">
        <v>1613</v>
      </c>
      <c r="J251" s="90" t="s">
        <v>1614</v>
      </c>
      <c r="K251" s="92" t="s">
        <v>1615</v>
      </c>
      <c r="L251" s="91" t="s">
        <v>1616</v>
      </c>
      <c r="M251" s="92" t="s">
        <v>1617</v>
      </c>
      <c r="N251" s="91" t="s">
        <v>1618</v>
      </c>
      <c r="P251" s="92" t="s">
        <v>1615</v>
      </c>
      <c r="Q251" s="90" t="s">
        <v>1613</v>
      </c>
    </row>
    <row r="252" spans="8:17">
      <c r="H252" s="102">
        <v>732</v>
      </c>
      <c r="I252" s="129" t="s">
        <v>1619</v>
      </c>
      <c r="J252" s="90" t="s">
        <v>1620</v>
      </c>
      <c r="K252" s="92" t="s">
        <v>1621</v>
      </c>
      <c r="L252" s="91" t="s">
        <v>1622</v>
      </c>
      <c r="M252" s="92" t="s">
        <v>1623</v>
      </c>
      <c r="N252" s="91" t="s">
        <v>1623</v>
      </c>
      <c r="P252" s="92" t="s">
        <v>1621</v>
      </c>
      <c r="Q252" s="90" t="s">
        <v>1619</v>
      </c>
    </row>
    <row r="253" spans="8:17">
      <c r="H253" s="102">
        <v>716</v>
      </c>
      <c r="I253" s="129" t="s">
        <v>1624</v>
      </c>
      <c r="J253" s="90" t="s">
        <v>1625</v>
      </c>
      <c r="K253" s="92" t="s">
        <v>1626</v>
      </c>
      <c r="L253" s="91" t="s">
        <v>1627</v>
      </c>
      <c r="M253" s="92" t="s">
        <v>1628</v>
      </c>
      <c r="N253" s="91" t="s">
        <v>1627</v>
      </c>
      <c r="P253" s="92" t="s">
        <v>1626</v>
      </c>
      <c r="Q253" s="90" t="s">
        <v>1624</v>
      </c>
    </row>
  </sheetData>
  <sheetProtection algorithmName="SHA-512" hashValue="9+nepMRCtcqvYmlsC12vMx8jOSI1HjFklYn0khr3Hm1JSOjgPUelqL8VRFZELlNHScUDgI/YAlSpzew0QilgAw==" saltValue="MiQGAaumTNEvtPFm+sCMBQ==" spinCount="100000" sheet="1" objects="1" scenarios="1"/>
  <mergeCells count="3">
    <mergeCell ref="H1:J1"/>
    <mergeCell ref="K1:L1"/>
    <mergeCell ref="M1:N1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"/>
  <dimension ref="A3:T145"/>
  <sheetViews>
    <sheetView topLeftCell="C3" zoomScale="82" zoomScaleNormal="82" workbookViewId="0">
      <selection activeCell="B3" sqref="B3:B17"/>
    </sheetView>
  </sheetViews>
  <sheetFormatPr defaultRowHeight="12.75" zeroHeight="1"/>
  <cols>
    <col min="1" max="1" width="21.28515625" customWidth="1"/>
    <col min="2" max="2" width="30.42578125" customWidth="1"/>
    <col min="3" max="3" width="58.28515625" customWidth="1"/>
    <col min="4" max="4" width="19.5703125" customWidth="1"/>
    <col min="5" max="5" width="11.140625" customWidth="1"/>
    <col min="6" max="6" width="12.85546875" customWidth="1"/>
    <col min="7" max="19" width="12.42578125" customWidth="1"/>
    <col min="20" max="20" width="6.140625" bestFit="1" customWidth="1"/>
  </cols>
  <sheetData>
    <row r="3" spans="1:20"/>
    <row r="4" spans="1:20">
      <c r="A4" t="s">
        <v>1894</v>
      </c>
      <c r="B4" s="186" t="s">
        <v>69</v>
      </c>
      <c r="C4" t="s">
        <v>1895</v>
      </c>
      <c r="F4" t="s">
        <v>2018</v>
      </c>
      <c r="G4" t="s">
        <v>2019</v>
      </c>
      <c r="H4" s="185" t="s">
        <v>2020</v>
      </c>
      <c r="I4" s="185" t="s">
        <v>2021</v>
      </c>
      <c r="J4" s="185" t="s">
        <v>2022</v>
      </c>
      <c r="K4" s="185" t="s">
        <v>2023</v>
      </c>
      <c r="L4" s="185" t="s">
        <v>2024</v>
      </c>
      <c r="M4" s="185" t="s">
        <v>2025</v>
      </c>
      <c r="N4" s="185" t="s">
        <v>2031</v>
      </c>
      <c r="O4" t="s">
        <v>2026</v>
      </c>
      <c r="P4" t="s">
        <v>2027</v>
      </c>
      <c r="Q4" t="s">
        <v>2028</v>
      </c>
      <c r="R4" t="s">
        <v>2029</v>
      </c>
      <c r="S4" s="185" t="s">
        <v>2030</v>
      </c>
      <c r="T4" t="s">
        <v>65</v>
      </c>
    </row>
    <row r="5" spans="1:20">
      <c r="A5" t="s">
        <v>1896</v>
      </c>
      <c r="B5" s="187" t="s">
        <v>2010</v>
      </c>
      <c r="C5" t="s">
        <v>1895</v>
      </c>
      <c r="F5">
        <f>IF('2_str'!A4&lt;&gt;0,'2_str'!A4,"")</f>
        <v>1</v>
      </c>
      <c r="G5" t="str">
        <f>IF('2_str'!B4&lt;&gt;0,'2_str'!B4,"")</f>
        <v/>
      </c>
      <c r="H5" t="str">
        <f>IF('2_str'!C4&lt;&gt;0,'2_str'!C4,"")</f>
        <v/>
      </c>
      <c r="I5" t="str">
        <f>IF('2_str'!D4&lt;&gt;0,'2_str'!D4,"")</f>
        <v/>
      </c>
      <c r="J5" t="str">
        <f>IF('2_str'!E4&lt;&gt;0,'2_str'!E4,"")</f>
        <v/>
      </c>
      <c r="K5" t="str">
        <f>IF('2_str'!F4&lt;&gt;0,'2_str'!F4,"")</f>
        <v/>
      </c>
      <c r="L5" t="str">
        <f>IF('2_str'!G4&lt;&gt;0,'2_str'!G4,"")</f>
        <v/>
      </c>
      <c r="M5" t="str">
        <f>IF('2_str'!H4&lt;&gt;0,'2_str'!H4,"")</f>
        <v/>
      </c>
      <c r="N5" t="str">
        <f>IF('2_str'!I4&lt;&gt;0,'2_str'!I4,"")</f>
        <v/>
      </c>
      <c r="O5" t="str">
        <f>IF('2_str'!J4&lt;&gt;0,'2_str'!J4,"")</f>
        <v/>
      </c>
      <c r="P5" t="str">
        <f>IF('2_str'!K4&lt;&gt;0,'2_str'!K4,"")</f>
        <v/>
      </c>
      <c r="Q5" t="str">
        <f>IF('2_str'!L4&lt;&gt;0,'2_str'!L4,"")</f>
        <v/>
      </c>
      <c r="R5" t="str">
        <f>IF('2_str'!M4&lt;&gt;0,'2_str'!M4,"")</f>
        <v/>
      </c>
      <c r="S5" t="str">
        <f>IF('2_str'!N4&lt;&gt;0,'2_str'!N4,"")</f>
        <v/>
      </c>
      <c r="T5" t="str">
        <f>IF('2_str'!O4&lt;&gt;0,'2_str'!O4,"")</f>
        <v/>
      </c>
    </row>
    <row r="6" spans="1:20">
      <c r="A6" t="s">
        <v>65</v>
      </c>
      <c r="B6">
        <f>IF('1_str'!H19&lt;&gt;"",'1_str'!H19,"")</f>
        <v>2025</v>
      </c>
      <c r="C6" t="s">
        <v>1897</v>
      </c>
      <c r="D6" t="s">
        <v>1898</v>
      </c>
    </row>
    <row r="7" spans="1:20">
      <c r="A7" t="s">
        <v>1899</v>
      </c>
      <c r="B7" s="186" t="str">
        <f>CONCATENATE("01.01.",'1_str'!H19)</f>
        <v>01.01.2025</v>
      </c>
      <c r="C7" t="s">
        <v>1900</v>
      </c>
      <c r="D7" t="s">
        <v>70</v>
      </c>
    </row>
    <row r="8" spans="1:20">
      <c r="A8" t="s">
        <v>1901</v>
      </c>
      <c r="B8" s="186" t="str">
        <f>CONCATENATE("31.12.",'1_str'!H19)</f>
        <v>31.12.2025</v>
      </c>
      <c r="C8" t="s">
        <v>1902</v>
      </c>
      <c r="D8" s="186"/>
    </row>
    <row r="9" spans="1:20">
      <c r="A9" t="s">
        <v>1903</v>
      </c>
      <c r="B9" s="186" t="str">
        <f>IF('1_str'!A12="X","B",IF(AND('1_str'!C12="X",'1_str'!E12="X"),"E",IF('1_str'!E12="X","D",IF('1_str'!C12="X","O","B"))))</f>
        <v>B</v>
      </c>
      <c r="D9" t="s">
        <v>72</v>
      </c>
    </row>
    <row r="10" spans="1:20">
      <c r="A10" t="s">
        <v>1904</v>
      </c>
      <c r="B10">
        <f>'1_str'!J14</f>
        <v>0</v>
      </c>
      <c r="C10" t="s">
        <v>1905</v>
      </c>
    </row>
    <row r="11" spans="1:20">
      <c r="A11" t="s">
        <v>1906</v>
      </c>
      <c r="B11" s="186" t="str">
        <f>IF('1_str'!A17&lt;&gt;"",'1_str'!A17,"")</f>
        <v>A</v>
      </c>
      <c r="C11" t="s">
        <v>1907</v>
      </c>
    </row>
    <row r="12" spans="1:20">
      <c r="A12" t="s">
        <v>1908</v>
      </c>
      <c r="B12" s="188">
        <f>'2_str'!F23</f>
        <v>0</v>
      </c>
      <c r="C12" s="185" t="s">
        <v>2011</v>
      </c>
    </row>
    <row r="13" spans="1:20">
      <c r="A13" t="s">
        <v>1909</v>
      </c>
      <c r="B13" t="str">
        <f>IF('2_str'!F26 &lt;&gt; 0, '2_str'!F26, "")</f>
        <v/>
      </c>
      <c r="C13" s="185" t="s">
        <v>2012</v>
      </c>
    </row>
    <row r="14" spans="1:20">
      <c r="A14" t="s">
        <v>1910</v>
      </c>
      <c r="B14" s="188">
        <f>'2_str'!F28</f>
        <v>0</v>
      </c>
      <c r="C14" s="185" t="s">
        <v>2013</v>
      </c>
    </row>
    <row r="15" spans="1:20">
      <c r="A15" t="s">
        <v>153</v>
      </c>
      <c r="B15" s="187" t="str">
        <f>IF('1_str'!$G$12&lt;&gt;"",TEXT('1_str'!$G$12,"dd.mm.rrrr"),"")</f>
        <v/>
      </c>
      <c r="C15" s="185" t="s">
        <v>2014</v>
      </c>
    </row>
    <row r="16" spans="1:20">
      <c r="A16" t="s">
        <v>1912</v>
      </c>
      <c r="B16" s="186" t="str">
        <f>IF('1_str'!B17&lt;&gt;"",'1_str'!B17,"")</f>
        <v/>
      </c>
      <c r="C16" s="185" t="s">
        <v>2016</v>
      </c>
    </row>
    <row r="17" spans="1:4">
      <c r="A17" t="s">
        <v>105</v>
      </c>
      <c r="B17" t="str">
        <f>IFERROR(VLOOKUP(ZAKL_DATA!B13,FU!B3:C17,2,FALSE),"")</f>
        <v/>
      </c>
      <c r="C17" t="s">
        <v>1913</v>
      </c>
    </row>
    <row r="18" spans="1:4">
      <c r="B18" s="185"/>
      <c r="D18" t="s">
        <v>1911</v>
      </c>
    </row>
    <row r="19" spans="1:4">
      <c r="D19" t="s">
        <v>71</v>
      </c>
    </row>
    <row r="20" spans="1:4">
      <c r="A20" t="s">
        <v>1914</v>
      </c>
    </row>
    <row r="21" spans="1:4">
      <c r="A21" t="s">
        <v>1915</v>
      </c>
      <c r="B21" s="186" t="str">
        <f>MID(ZAKL_DATA!D2,3,10)</f>
        <v/>
      </c>
      <c r="C21" t="s">
        <v>1916</v>
      </c>
    </row>
    <row r="22" spans="1:4">
      <c r="A22" t="s">
        <v>1865</v>
      </c>
      <c r="B22" s="186" t="str">
        <f>+MID(ZAKL_DATA!D2,3,20)</f>
        <v/>
      </c>
      <c r="C22" t="s">
        <v>1916</v>
      </c>
    </row>
    <row r="23" spans="1:4">
      <c r="A23" t="s">
        <v>1917</v>
      </c>
      <c r="B23" s="186" t="str">
        <f>IF(ZAKL_DATA!D4&gt;0,"P","F")</f>
        <v>F</v>
      </c>
      <c r="C23" t="s">
        <v>1918</v>
      </c>
    </row>
    <row r="24" spans="1:4">
      <c r="A24" t="s">
        <v>1919</v>
      </c>
      <c r="B24" s="186" t="str">
        <f>IF(ZAKL_DATA!B5&lt;&gt;"",ZAKL_DATA!B5,"")</f>
        <v/>
      </c>
      <c r="C24" t="s">
        <v>1920</v>
      </c>
    </row>
    <row r="25" spans="1:4">
      <c r="A25" t="s">
        <v>1921</v>
      </c>
      <c r="B25" s="186" t="str">
        <f>IF(ZAKL_DATA!B4&lt;&gt;"",ZAKL_DATA!B4,"")</f>
        <v/>
      </c>
      <c r="C25" t="s">
        <v>1922</v>
      </c>
    </row>
    <row r="26" spans="1:4">
      <c r="A26" t="s">
        <v>1864</v>
      </c>
      <c r="B26" s="186" t="str">
        <f>IF(ZAKL_DATA!B7&lt;&gt;"",ZAKL_DATA!B7,"")</f>
        <v/>
      </c>
      <c r="C26" t="s">
        <v>1923</v>
      </c>
    </row>
    <row r="27" spans="1:4">
      <c r="A27" t="s">
        <v>1924</v>
      </c>
      <c r="B27" s="186" t="str">
        <f>IF(ZAKL_DATA!D4&lt;&gt;"",ZAKL_DATA!D4,"")</f>
        <v/>
      </c>
      <c r="C27" t="s">
        <v>1925</v>
      </c>
    </row>
    <row r="28" spans="1:4">
      <c r="A28" t="s">
        <v>1926</v>
      </c>
      <c r="B28" s="186" t="str">
        <f>IF(ZAKL_DATA!B18&lt;&gt;"",ZAKL_DATA!B18,"")</f>
        <v/>
      </c>
      <c r="C28" t="s">
        <v>1927</v>
      </c>
    </row>
    <row r="29" spans="1:4">
      <c r="A29" t="s">
        <v>1928</v>
      </c>
      <c r="C29" t="s">
        <v>1929</v>
      </c>
    </row>
    <row r="30" spans="1:4">
      <c r="A30" t="s">
        <v>1930</v>
      </c>
      <c r="B30" s="186" t="str">
        <f>IF(ZAKL_DATA!B16&lt;&gt;"",ZAKL_DATA!B16,"")</f>
        <v/>
      </c>
      <c r="C30" t="s">
        <v>1931</v>
      </c>
    </row>
    <row r="31" spans="1:4">
      <c r="A31" t="s">
        <v>1872</v>
      </c>
      <c r="B31">
        <f>IF(ISNUMBER(FIND("/",ZAKL_DATA!B17)),LEFT(ZAKL_DATA!B17,(FIND("/",ZAKL_DATA!B17,1))-1),ZAKL_DATA!B17)</f>
        <v>0</v>
      </c>
      <c r="C31" t="s">
        <v>1932</v>
      </c>
    </row>
    <row r="32" spans="1:4">
      <c r="A32" t="s">
        <v>1873</v>
      </c>
      <c r="B32" s="186" t="str">
        <f>IF(ISNUMBER(FIND("/",ZAKL_DATA!B17)),MID(ZAKL_DATA!B17,(FIND("/",ZAKL_DATA!B17,1))+1,LEN(ZAKL_DATA!B17)),"")</f>
        <v/>
      </c>
      <c r="C32" t="s">
        <v>1932</v>
      </c>
    </row>
    <row r="33" spans="1:3">
      <c r="A33" t="s">
        <v>1933</v>
      </c>
      <c r="B33" s="186" t="str">
        <f>IF(ZAKL_DATA!B19&lt;&gt;"",ZAKL_DATA!B19,"")</f>
        <v/>
      </c>
      <c r="C33" t="s">
        <v>1931</v>
      </c>
    </row>
    <row r="34" spans="1:3">
      <c r="A34" t="s">
        <v>1934</v>
      </c>
      <c r="B34" s="186" t="str">
        <f>IFERROR(VLOOKUP(ZAKL_DATA!B20,Ciselnik!P3:P253,1,FALSE),"")</f>
        <v/>
      </c>
      <c r="C34" t="s">
        <v>1935</v>
      </c>
    </row>
    <row r="35" spans="1:3">
      <c r="A35" t="s">
        <v>1936</v>
      </c>
      <c r="B35" s="186" t="str">
        <f>IF(ZAKL_DATA!B25&lt;&gt;"",ZAKL_DATA!B25,"")</f>
        <v/>
      </c>
      <c r="C35" t="s">
        <v>1937</v>
      </c>
    </row>
    <row r="36" spans="1:3">
      <c r="A36" t="s">
        <v>1938</v>
      </c>
      <c r="B36" s="186" t="str">
        <f>IF(AND(ZAKL_DATA!D4&lt;&gt;"",ZAKL_DATA!D15&lt;&gt;"",'2_str'!I33&lt;&gt;"4a",'2_str'!I33&lt;&gt;"4b"),ZAKL_DATA!D15,"")</f>
        <v/>
      </c>
      <c r="C36" t="s">
        <v>1939</v>
      </c>
    </row>
    <row r="37" spans="1:3">
      <c r="A37" t="s">
        <v>1940</v>
      </c>
      <c r="B37" s="186" t="str">
        <f>IF(AND(ZAKL_DATA!D4&lt;&gt;"",ZAKL_DATA!D14&lt;&gt;"",'2_str'!I33&lt;&gt;"4a",'2_str'!I33&lt;&gt;"4b"),ZAKL_DATA!D14,"")</f>
        <v/>
      </c>
      <c r="C37" t="s">
        <v>1941</v>
      </c>
    </row>
    <row r="38" spans="1:3">
      <c r="A38" t="s">
        <v>1942</v>
      </c>
      <c r="B38" s="186" t="str">
        <f>IF(AND(ZAKL_DATA!D4&lt;&gt;"",ZAKL_DATA!D16&lt;&gt;"",'2_str'!I33&lt;&gt;"4a",'2_str'!I33&lt;&gt;"4b"),ZAKL_DATA!D16,"")</f>
        <v/>
      </c>
      <c r="C38" t="s">
        <v>1943</v>
      </c>
    </row>
    <row r="39" spans="1:3">
      <c r="A39" t="s">
        <v>1944</v>
      </c>
      <c r="B39" s="186" t="str">
        <f>IF(AND(ZAKL_DATA!D4&lt;&gt;"",ZAKL_DATA!D17&lt;&gt;"",'2_str'!I33&lt;&gt;"4a",'2_str'!I33&lt;&gt;"4b"),ZAKL_DATA!D17,"")</f>
        <v/>
      </c>
      <c r="C39" t="s">
        <v>1945</v>
      </c>
    </row>
    <row r="40" spans="1:3">
      <c r="A40" t="s">
        <v>1946</v>
      </c>
      <c r="B40" s="186" t="str">
        <f>IF(ZAKL_DATA!D31&lt;&gt;"",ZAKL_DATA!D31,"")</f>
        <v/>
      </c>
      <c r="C40" t="s">
        <v>1947</v>
      </c>
    </row>
    <row r="41" spans="1:3">
      <c r="A41" t="s">
        <v>1948</v>
      </c>
      <c r="B41" s="186" t="str">
        <f>IF(ZAKL_DATA!D30&lt;&gt;"",ZAKL_DATA!D30,"")</f>
        <v/>
      </c>
      <c r="C41" t="s">
        <v>1949</v>
      </c>
    </row>
    <row r="42" spans="1:3">
      <c r="A42" t="s">
        <v>1950</v>
      </c>
      <c r="B42" s="186" t="str">
        <f>IF(ZAKL_DATA!D32&lt;&gt;"",ZAKL_DATA!D32,"")</f>
        <v/>
      </c>
      <c r="C42" t="s">
        <v>1951</v>
      </c>
    </row>
    <row r="43" spans="1:3">
      <c r="A43" t="s">
        <v>1952</v>
      </c>
      <c r="B43" s="186" t="str">
        <f>IF(ZAKL_DATA!D33&lt;&gt;"",ZAKL_DATA!D33,"")</f>
        <v/>
      </c>
      <c r="C43" t="s">
        <v>1953</v>
      </c>
    </row>
    <row r="44" spans="1:3">
      <c r="A44" t="s">
        <v>1954</v>
      </c>
      <c r="B44" s="186" t="str">
        <f>IF('2_str'!I33&lt;&gt;"",'2_str'!I33,"")</f>
        <v/>
      </c>
      <c r="C44" t="s">
        <v>1955</v>
      </c>
    </row>
    <row r="45" spans="1:3">
      <c r="A45" t="s">
        <v>1956</v>
      </c>
      <c r="B45" s="186" t="str">
        <f>IF(OR('2_str'!I33="4a",'2_str'!I33="4b"), "F",IF(OR('2_str'!I33="4c",'2_str'!I33="4d"),"P",""))</f>
        <v/>
      </c>
      <c r="C45" t="s">
        <v>1957</v>
      </c>
    </row>
    <row r="46" spans="1:3">
      <c r="A46" t="s">
        <v>1958</v>
      </c>
      <c r="B46" s="186" t="str">
        <f>IF(AND(OR(B49&lt;&gt;"",B50&lt;&gt;""),ZAKL_DATA!D21&lt;&gt;"",'2_str'!I33&lt;&gt;""),ZAKL_DATA!D21,"")</f>
        <v/>
      </c>
      <c r="C46" t="s">
        <v>1959</v>
      </c>
    </row>
    <row r="47" spans="1:3">
      <c r="A47" t="s">
        <v>1960</v>
      </c>
      <c r="B47" s="186" t="str">
        <f>IF(AND(OR(B49&lt;&gt;"",B50&lt;&gt;""),ZAKL_DATA!D20&lt;&gt;"",'2_str'!I33&lt;&gt;""),ZAKL_DATA!D20,"")</f>
        <v/>
      </c>
      <c r="C47" t="s">
        <v>1961</v>
      </c>
    </row>
    <row r="48" spans="1:3">
      <c r="A48" t="s">
        <v>1962</v>
      </c>
      <c r="B48" s="185" t="str">
        <f>IF(EXACT(B45,"P"),'2_str'!A35,"")</f>
        <v/>
      </c>
      <c r="C48" s="185" t="s">
        <v>2017</v>
      </c>
    </row>
    <row r="49" spans="1:3">
      <c r="A49" t="s">
        <v>1963</v>
      </c>
      <c r="B49" s="186" t="str">
        <f>IF(AND(LEN('2_str'!R35)&gt;6,ISNUMBER(SEARCH(".", '2_str'!R35)),'2_str'!I33&lt;&gt;""),'2_str'!R35,"")</f>
        <v/>
      </c>
      <c r="C49" t="s">
        <v>1964</v>
      </c>
    </row>
    <row r="50" spans="1:3">
      <c r="A50" t="s">
        <v>1965</v>
      </c>
      <c r="B50" s="185" t="str">
        <f>IF(AND(LEN('2_str'!A37)&lt;=4,'2_str'!A37&lt;&gt;"",'2_str'!I33&lt;&gt;""),'2_str'!A37, "")</f>
        <v/>
      </c>
      <c r="C50" t="s">
        <v>1966</v>
      </c>
    </row>
    <row r="51" spans="1:3">
      <c r="A51" t="s">
        <v>1967</v>
      </c>
      <c r="B51" s="185" t="str">
        <f>IF(AND(LEN('2_str'!A37)&lt;9,LEN('2_str'!A37)&gt;5,'2_str'!I33&lt;&gt;""),'2_str'!A37,"")</f>
        <v/>
      </c>
      <c r="C51" t="s">
        <v>1968</v>
      </c>
    </row>
    <row r="52" spans="1:3">
      <c r="A52" t="s">
        <v>1969</v>
      </c>
      <c r="B52" s="184" t="str">
        <f>IFERROR(VLOOKUP(ZAKL_DATA!B14,FU!E3:F204,2,FALSE),"")</f>
        <v/>
      </c>
      <c r="C52" t="s">
        <v>1970</v>
      </c>
    </row>
    <row r="53" spans="1:3">
      <c r="A53" t="s">
        <v>1971</v>
      </c>
      <c r="B53" s="187" t="str">
        <f>IF('1_str'!$I$41&lt;&gt;"",'1_str'!$I$41,"")</f>
        <v/>
      </c>
      <c r="C53" s="185" t="s">
        <v>2015</v>
      </c>
    </row>
    <row r="54" spans="1:3">
      <c r="A54" t="s">
        <v>1972</v>
      </c>
      <c r="B54" s="186" t="str">
        <f>IF(ISNUMBER(FIND("@",'1_str'!D41)),'1_str'!D41,"")</f>
        <v/>
      </c>
      <c r="C54" t="s">
        <v>1973</v>
      </c>
    </row>
    <row r="55" spans="1:3"/>
    <row r="56" spans="1:3"/>
    <row r="57" spans="1:3"/>
    <row r="58" spans="1:3"/>
    <row r="59" spans="1:3"/>
    <row r="60" spans="1:3">
      <c r="B60" s="188"/>
    </row>
    <row r="61" spans="1:3">
      <c r="B61" s="188"/>
    </row>
    <row r="62" spans="1:3"/>
    <row r="63" spans="1:3"/>
    <row r="64" spans="1:3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</sheetData>
  <sheetProtection algorithmName="SHA-512" hashValue="Bvn58U/9ocg8TVi66u45Cr+GbOdGbYNQUa8BGcJduA3HprU74QfYdNBPhHLSX4tO6f/yJNiBhQiOmyL4HGwi8w==" saltValue="EebXhFrQ6z1GwoacKTksuw==" spinCount="100000" sheet="1" objects="1" scenarios="1"/>
  <pageMargins left="0.7" right="0.7" top="0.78740157499999996" bottom="0.78740157499999996" header="0.3" footer="0.3"/>
  <pageSetup paperSize="9" orientation="portrait" r:id="rId1"/>
  <drawing r:id="rId2"/>
  <tableParts count="3"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8</vt:i4>
      </vt:variant>
    </vt:vector>
  </HeadingPairs>
  <TitlesOfParts>
    <vt:vector size="16" baseType="lpstr">
      <vt:lpstr>UVOD</vt:lpstr>
      <vt:lpstr>ZAKL_DATA</vt:lpstr>
      <vt:lpstr>XML_export</vt:lpstr>
      <vt:lpstr>1_str</vt:lpstr>
      <vt:lpstr>2_str</vt:lpstr>
      <vt:lpstr>FU</vt:lpstr>
      <vt:lpstr>Ciselnik</vt:lpstr>
      <vt:lpstr>XML_mapping</vt:lpstr>
      <vt:lpstr>fin_ur</vt:lpstr>
      <vt:lpstr>'1_str'!Oblast_tisku</vt:lpstr>
      <vt:lpstr>'2_str'!Oblast_tisku</vt:lpstr>
      <vt:lpstr>UVOD!Oblast_tisku</vt:lpstr>
      <vt:lpstr>XML_export!Oblast_tisku</vt:lpstr>
      <vt:lpstr>ZAKL_DATA!Oblast_tisku</vt:lpstr>
      <vt:lpstr>staty</vt:lpstr>
      <vt:lpstr>uzemni_prac</vt:lpstr>
    </vt:vector>
  </TitlesOfParts>
  <Company>Aspekt HM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Štěpán</dc:creator>
  <cp:lastModifiedBy>Martin Štěpán</cp:lastModifiedBy>
  <cp:lastPrinted>2023-01-04T14:23:51Z</cp:lastPrinted>
  <dcterms:created xsi:type="dcterms:W3CDTF">2000-01-03T15:03:18Z</dcterms:created>
  <dcterms:modified xsi:type="dcterms:W3CDTF">2025-11-24T09:44:08Z</dcterms:modified>
</cp:coreProperties>
</file>