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SingleCells1.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D:\DATA\PRIZNANI\TODO\NAHRANI\"/>
    </mc:Choice>
  </mc:AlternateContent>
  <xr:revisionPtr revIDLastSave="0" documentId="8_{06B56249-0458-4603-9101-1A68F29308C9}" xr6:coauthVersionLast="47" xr6:coauthVersionMax="47" xr10:uidLastSave="{00000000-0000-0000-0000-000000000000}"/>
  <bookViews>
    <workbookView xWindow="-120" yWindow="-120" windowWidth="29040" windowHeight="15720" tabRatio="678" activeTab="6" xr2:uid="{00000000-000D-0000-FFFF-FFFF00000000}"/>
  </bookViews>
  <sheets>
    <sheet name="UVOD" sheetId="18" r:id="rId1"/>
    <sheet name="FU" sheetId="16" state="hidden" r:id="rId2"/>
    <sheet name="XML Export" sheetId="15" state="hidden" r:id="rId3"/>
    <sheet name="ZAKL_DATA" sheetId="14" r:id="rId4"/>
    <sheet name="XML_export" sheetId="17" r:id="rId5"/>
    <sheet name="1strana" sheetId="9" r:id="rId6"/>
    <sheet name="2strana" sheetId="2" r:id="rId7"/>
    <sheet name="3strana" sheetId="4" r:id="rId8"/>
    <sheet name="Příl1" sheetId="11" r:id="rId9"/>
    <sheet name="Příl2" sheetId="12" r:id="rId10"/>
  </sheets>
  <externalReferences>
    <externalReference r:id="rId11"/>
    <externalReference r:id="rId12"/>
    <externalReference r:id="rId13"/>
  </externalReferences>
  <definedNames>
    <definedName name="fin_ur" localSheetId="0">[2]FU!$B$3:$B$17</definedName>
    <definedName name="fin_ur">FU!$B$3:$B$17</definedName>
    <definedName name="financni_urady">'[1]Finanční úřady'!$B$3:$B$17</definedName>
    <definedName name="_xlnm.Print_Area" localSheetId="5">'1strana'!$A$1:$M$48</definedName>
    <definedName name="_xlnm.Print_Area" localSheetId="6">'2strana'!$A$1:$N$35</definedName>
    <definedName name="_xlnm.Print_Area" localSheetId="7">'3strana'!$A$1:$H$43</definedName>
    <definedName name="_xlnm.Print_Area" localSheetId="8">Příl1!$A$1:$F$43</definedName>
    <definedName name="_xlnm.Print_Area" localSheetId="9">Příl2!$A$1:$F$50</definedName>
    <definedName name="_xlnm.Print_Area" localSheetId="0">UVOD!$A$1:$J$29</definedName>
    <definedName name="_xlnm.Print_Area" localSheetId="4">XML_export!$A$1:$B$8</definedName>
    <definedName name="_xlnm.Print_Area" localSheetId="3">ZAKL_DATA!$A$1:$E$42</definedName>
    <definedName name="U" localSheetId="0">#REF!</definedName>
    <definedName name="U">#REF!</definedName>
    <definedName name="Uzem" localSheetId="0">#REF!</definedName>
    <definedName name="Uzem">#REF!</definedName>
    <definedName name="Uzem_pra" localSheetId="0">#REF!</definedName>
    <definedName name="Uzem_pra">#REF!</definedName>
    <definedName name="uzemni_prac">FU!$E$3:$E$204</definedName>
    <definedName name="Uzemni_pracoviste" localSheetId="0">#REF!</definedName>
    <definedName name="Uzemni_pracoviste">#REF!</definedName>
    <definedName name="Územní_pracoviště" localSheetId="0">#REF!</definedName>
    <definedName name="Územní_pracoviště">#REF!</definedName>
    <definedName name="validation_list">OFFSET('[1]Obory činnosti'!$E$2,,,COUNTIF('[1]Obory činnosti'!$E$2:$E$1750,"?*"))</definedName>
    <definedName name="validation_list2" localSheetId="0">OFFSET([2]FU!$H$3,,,COUNTIF([2]FU!$H$3:$H$204,"?*"))</definedName>
    <definedName name="validation_list2" localSheetId="4">OFFSET('[1]Finanční úřady'!$H$3,,,COUNTIF('[1]Finanční úřady'!$H$3:$H$204,"?*"))</definedName>
    <definedName name="validation_list2">OFFSET(FU!$H$3,,,COUNTIF(FU!$H$3:$H$204,"?*"))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M32" i="2"/>
  <c r="L32" i="2"/>
  <c r="J32" i="2"/>
  <c r="H32" i="2"/>
  <c r="E32" i="2"/>
  <c r="D32" i="2"/>
  <c r="C32" i="2"/>
  <c r="A19" i="18"/>
  <c r="B38" i="15" l="1"/>
  <c r="B62" i="15" l="1"/>
  <c r="D30" i="2" l="1"/>
  <c r="D28" i="2"/>
  <c r="D26" i="2"/>
  <c r="D24" i="2"/>
  <c r="D22" i="2"/>
  <c r="D20" i="2"/>
  <c r="D18" i="2"/>
  <c r="D16" i="2"/>
  <c r="D14" i="2"/>
  <c r="D12" i="2"/>
  <c r="D10" i="2"/>
  <c r="D8" i="2"/>
  <c r="B2" i="15" l="1"/>
  <c r="B35" i="15" l="1"/>
  <c r="B34" i="15"/>
  <c r="B33" i="15"/>
  <c r="B36" i="15"/>
  <c r="B32" i="15"/>
  <c r="A16" i="4"/>
  <c r="B4" i="15"/>
  <c r="B15" i="15"/>
  <c r="H114" i="15"/>
  <c r="H86" i="15" s="1"/>
  <c r="I114" i="15"/>
  <c r="I86" i="15" s="1"/>
  <c r="H115" i="15"/>
  <c r="H87" i="15" s="1"/>
  <c r="I115" i="15"/>
  <c r="I87" i="15" s="1"/>
  <c r="H116" i="15"/>
  <c r="H88" i="15" s="1"/>
  <c r="I116" i="15"/>
  <c r="H117" i="15"/>
  <c r="H89" i="15" s="1"/>
  <c r="I117" i="15"/>
  <c r="I89" i="15" s="1"/>
  <c r="H118" i="15"/>
  <c r="H90" i="15" s="1"/>
  <c r="I118" i="15"/>
  <c r="I90" i="15" s="1"/>
  <c r="H119" i="15"/>
  <c r="H91" i="15" s="1"/>
  <c r="I119" i="15"/>
  <c r="I91" i="15" s="1"/>
  <c r="H120" i="15"/>
  <c r="H92" i="15" s="1"/>
  <c r="I120" i="15"/>
  <c r="I92" i="15" s="1"/>
  <c r="H121" i="15"/>
  <c r="H93" i="15" s="1"/>
  <c r="I121" i="15"/>
  <c r="I93" i="15" s="1"/>
  <c r="H122" i="15"/>
  <c r="I122" i="15"/>
  <c r="I94" i="15" s="1"/>
  <c r="I113" i="15"/>
  <c r="I85" i="15" s="1"/>
  <c r="H113" i="15"/>
  <c r="H85" i="15" s="1"/>
  <c r="H98" i="15"/>
  <c r="H70" i="15" s="1"/>
  <c r="I98" i="15"/>
  <c r="I70" i="15" s="1"/>
  <c r="H99" i="15"/>
  <c r="H71" i="15" s="1"/>
  <c r="I99" i="15"/>
  <c r="I71" i="15" s="1"/>
  <c r="H100" i="15"/>
  <c r="H72" i="15" s="1"/>
  <c r="I100" i="15"/>
  <c r="I72" i="15" s="1"/>
  <c r="H101" i="15"/>
  <c r="H73" i="15" s="1"/>
  <c r="I101" i="15"/>
  <c r="I73" i="15" s="1"/>
  <c r="H102" i="15"/>
  <c r="I102" i="15"/>
  <c r="I74" i="15" s="1"/>
  <c r="H103" i="15"/>
  <c r="H75" i="15" s="1"/>
  <c r="I103" i="15"/>
  <c r="I75" i="15" s="1"/>
  <c r="H104" i="15"/>
  <c r="H76" i="15" s="1"/>
  <c r="I104" i="15"/>
  <c r="I76" i="15" s="1"/>
  <c r="H105" i="15"/>
  <c r="H77" i="15" s="1"/>
  <c r="I105" i="15"/>
  <c r="I77" i="15" s="1"/>
  <c r="H106" i="15"/>
  <c r="H78" i="15" s="1"/>
  <c r="I106" i="15"/>
  <c r="I78" i="15" s="1"/>
  <c r="H107" i="15"/>
  <c r="H79" i="15" s="1"/>
  <c r="I107" i="15"/>
  <c r="I79" i="15" s="1"/>
  <c r="H108" i="15"/>
  <c r="H80" i="15" s="1"/>
  <c r="I108" i="15"/>
  <c r="I80" i="15" s="1"/>
  <c r="H109" i="15"/>
  <c r="H81" i="15" s="1"/>
  <c r="I109" i="15"/>
  <c r="I81" i="15" s="1"/>
  <c r="H110" i="15"/>
  <c r="H82" i="15" s="1"/>
  <c r="I110" i="15"/>
  <c r="I82" i="15" s="1"/>
  <c r="H111" i="15"/>
  <c r="H83" i="15"/>
  <c r="I111" i="15"/>
  <c r="I83" i="15" s="1"/>
  <c r="H112" i="15"/>
  <c r="H84" i="15" s="1"/>
  <c r="I112" i="15"/>
  <c r="I84" i="15" s="1"/>
  <c r="I97" i="15"/>
  <c r="I69" i="15" s="1"/>
  <c r="H97" i="15"/>
  <c r="K114" i="15"/>
  <c r="K86" i="15" s="1"/>
  <c r="K115" i="15"/>
  <c r="K87" i="15" s="1"/>
  <c r="K116" i="15"/>
  <c r="K88" i="15" s="1"/>
  <c r="K117" i="15"/>
  <c r="K89" i="15" s="1"/>
  <c r="K118" i="15"/>
  <c r="K90" i="15" s="1"/>
  <c r="K119" i="15"/>
  <c r="K91" i="15" s="1"/>
  <c r="K120" i="15"/>
  <c r="K92" i="15" s="1"/>
  <c r="K121" i="15"/>
  <c r="K93" i="15" s="1"/>
  <c r="K122" i="15"/>
  <c r="K94" i="15" s="1"/>
  <c r="K113" i="15"/>
  <c r="K85" i="15" s="1"/>
  <c r="K98" i="15"/>
  <c r="K70" i="15" s="1"/>
  <c r="K99" i="15"/>
  <c r="K71" i="15" s="1"/>
  <c r="K100" i="15"/>
  <c r="K72" i="15" s="1"/>
  <c r="K101" i="15"/>
  <c r="K73" i="15" s="1"/>
  <c r="K102" i="15"/>
  <c r="K74" i="15" s="1"/>
  <c r="K103" i="15"/>
  <c r="K75" i="15" s="1"/>
  <c r="K104" i="15"/>
  <c r="K76" i="15" s="1"/>
  <c r="K105" i="15"/>
  <c r="K77" i="15" s="1"/>
  <c r="K106" i="15"/>
  <c r="K78" i="15" s="1"/>
  <c r="K107" i="15"/>
  <c r="K79" i="15" s="1"/>
  <c r="K108" i="15"/>
  <c r="K80" i="15" s="1"/>
  <c r="K109" i="15"/>
  <c r="K81" i="15" s="1"/>
  <c r="K110" i="15"/>
  <c r="K82" i="15" s="1"/>
  <c r="K111" i="15"/>
  <c r="K83" i="15" s="1"/>
  <c r="K112" i="15"/>
  <c r="K84" i="15" s="1"/>
  <c r="K97" i="15"/>
  <c r="K69" i="15" s="1"/>
  <c r="L114" i="15"/>
  <c r="L86" i="15" s="1"/>
  <c r="L115" i="15"/>
  <c r="L87" i="15" s="1"/>
  <c r="L116" i="15"/>
  <c r="L88" i="15" s="1"/>
  <c r="L117" i="15"/>
  <c r="L89" i="15" s="1"/>
  <c r="L118" i="15"/>
  <c r="L90" i="15" s="1"/>
  <c r="L119" i="15"/>
  <c r="L91" i="15" s="1"/>
  <c r="L120" i="15"/>
  <c r="L92" i="15" s="1"/>
  <c r="L121" i="15"/>
  <c r="L93" i="15" s="1"/>
  <c r="L122" i="15"/>
  <c r="L113" i="15"/>
  <c r="L85" i="15" s="1"/>
  <c r="L98" i="15"/>
  <c r="L70" i="15" s="1"/>
  <c r="L99" i="15"/>
  <c r="L71" i="15" s="1"/>
  <c r="L100" i="15"/>
  <c r="L72" i="15" s="1"/>
  <c r="L101" i="15"/>
  <c r="L73" i="15" s="1"/>
  <c r="L102" i="15"/>
  <c r="L74" i="15" s="1"/>
  <c r="L103" i="15"/>
  <c r="L75" i="15" s="1"/>
  <c r="L104" i="15"/>
  <c r="L76" i="15" s="1"/>
  <c r="L105" i="15"/>
  <c r="L77" i="15" s="1"/>
  <c r="L106" i="15"/>
  <c r="L78" i="15" s="1"/>
  <c r="L107" i="15"/>
  <c r="L108" i="15"/>
  <c r="L80" i="15" s="1"/>
  <c r="L109" i="15"/>
  <c r="L81" i="15" s="1"/>
  <c r="L110" i="15"/>
  <c r="L82" i="15" s="1"/>
  <c r="L111" i="15"/>
  <c r="L112" i="15"/>
  <c r="L84" i="15" s="1"/>
  <c r="L97" i="15"/>
  <c r="L69" i="15" s="1"/>
  <c r="M114" i="15"/>
  <c r="M86" i="15" s="1"/>
  <c r="M115" i="15"/>
  <c r="M87" i="15" s="1"/>
  <c r="M116" i="15"/>
  <c r="M88" i="15" s="1"/>
  <c r="M117" i="15"/>
  <c r="M89" i="15" s="1"/>
  <c r="M118" i="15"/>
  <c r="M90" i="15" s="1"/>
  <c r="M119" i="15"/>
  <c r="M91" i="15" s="1"/>
  <c r="M120" i="15"/>
  <c r="M92" i="15" s="1"/>
  <c r="M121" i="15"/>
  <c r="M93" i="15" s="1"/>
  <c r="M122" i="15"/>
  <c r="M94" i="15" s="1"/>
  <c r="M113" i="15"/>
  <c r="M85" i="15"/>
  <c r="M98" i="15"/>
  <c r="M70" i="15" s="1"/>
  <c r="M99" i="15"/>
  <c r="M71" i="15" s="1"/>
  <c r="M100" i="15"/>
  <c r="M72" i="15" s="1"/>
  <c r="M101" i="15"/>
  <c r="M73" i="15" s="1"/>
  <c r="M102" i="15"/>
  <c r="M74" i="15" s="1"/>
  <c r="M103" i="15"/>
  <c r="M75" i="15" s="1"/>
  <c r="M104" i="15"/>
  <c r="M76" i="15" s="1"/>
  <c r="M105" i="15"/>
  <c r="M77" i="15" s="1"/>
  <c r="M106" i="15"/>
  <c r="M78" i="15" s="1"/>
  <c r="M107" i="15"/>
  <c r="M79" i="15" s="1"/>
  <c r="M108" i="15"/>
  <c r="M80" i="15" s="1"/>
  <c r="M109" i="15"/>
  <c r="M81" i="15" s="1"/>
  <c r="M110" i="15"/>
  <c r="M82" i="15" s="1"/>
  <c r="M111" i="15"/>
  <c r="M83" i="15" s="1"/>
  <c r="M112" i="15"/>
  <c r="M84" i="15" s="1"/>
  <c r="M97" i="15"/>
  <c r="M69" i="15" s="1"/>
  <c r="N114" i="15"/>
  <c r="N86" i="15" s="1"/>
  <c r="N115" i="15"/>
  <c r="N87" i="15" s="1"/>
  <c r="N116" i="15"/>
  <c r="N88" i="15" s="1"/>
  <c r="N117" i="15"/>
  <c r="N89" i="15" s="1"/>
  <c r="N118" i="15"/>
  <c r="N90" i="15" s="1"/>
  <c r="N119" i="15"/>
  <c r="N91" i="15" s="1"/>
  <c r="N120" i="15"/>
  <c r="N92" i="15"/>
  <c r="N121" i="15"/>
  <c r="N93" i="15" s="1"/>
  <c r="N122" i="15"/>
  <c r="N94" i="15" s="1"/>
  <c r="N113" i="15"/>
  <c r="N85" i="15" s="1"/>
  <c r="N98" i="15"/>
  <c r="N70" i="15" s="1"/>
  <c r="N99" i="15"/>
  <c r="N71" i="15" s="1"/>
  <c r="N100" i="15"/>
  <c r="N72" i="15" s="1"/>
  <c r="N101" i="15"/>
  <c r="N73" i="15" s="1"/>
  <c r="N102" i="15"/>
  <c r="N74" i="15" s="1"/>
  <c r="N103" i="15"/>
  <c r="N75" i="15" s="1"/>
  <c r="N104" i="15"/>
  <c r="N76" i="15" s="1"/>
  <c r="N105" i="15"/>
  <c r="N77" i="15"/>
  <c r="N106" i="15"/>
  <c r="N78" i="15" s="1"/>
  <c r="N107" i="15"/>
  <c r="N79" i="15" s="1"/>
  <c r="N108" i="15"/>
  <c r="N80" i="15" s="1"/>
  <c r="N109" i="15"/>
  <c r="N81" i="15" s="1"/>
  <c r="N110" i="15"/>
  <c r="N82" i="15" s="1"/>
  <c r="N111" i="15"/>
  <c r="N83" i="15" s="1"/>
  <c r="N112" i="15"/>
  <c r="N84" i="15" s="1"/>
  <c r="N97" i="15"/>
  <c r="N69" i="15" s="1"/>
  <c r="L94" i="15"/>
  <c r="J113" i="15"/>
  <c r="J85" i="15" s="1"/>
  <c r="L79" i="15"/>
  <c r="L83" i="15"/>
  <c r="J74" i="15"/>
  <c r="J122" i="15"/>
  <c r="J94" i="15" s="1"/>
  <c r="J121" i="15"/>
  <c r="J93" i="15" s="1"/>
  <c r="J120" i="15"/>
  <c r="J92" i="15" s="1"/>
  <c r="J119" i="15"/>
  <c r="J91" i="15" s="1"/>
  <c r="J118" i="15"/>
  <c r="J90" i="15" s="1"/>
  <c r="J117" i="15"/>
  <c r="J89" i="15" s="1"/>
  <c r="J116" i="15"/>
  <c r="J88" i="15" s="1"/>
  <c r="J115" i="15"/>
  <c r="J87" i="15" s="1"/>
  <c r="J114" i="15"/>
  <c r="J86" i="15" s="1"/>
  <c r="J112" i="15"/>
  <c r="J84" i="15" s="1"/>
  <c r="J111" i="15"/>
  <c r="J83" i="15" s="1"/>
  <c r="J110" i="15"/>
  <c r="J82" i="15" s="1"/>
  <c r="J109" i="15"/>
  <c r="J81" i="15" s="1"/>
  <c r="J108" i="15"/>
  <c r="J80" i="15" s="1"/>
  <c r="J107" i="15"/>
  <c r="J79" i="15" s="1"/>
  <c r="J106" i="15"/>
  <c r="J78" i="15" s="1"/>
  <c r="J105" i="15"/>
  <c r="J77" i="15" s="1"/>
  <c r="J104" i="15"/>
  <c r="J76" i="15" s="1"/>
  <c r="J103" i="15"/>
  <c r="J75" i="15" s="1"/>
  <c r="J102" i="15"/>
  <c r="J101" i="15"/>
  <c r="J73" i="15" s="1"/>
  <c r="J100" i="15"/>
  <c r="J72" i="15" s="1"/>
  <c r="J99" i="15"/>
  <c r="J71" i="15" s="1"/>
  <c r="J98" i="15"/>
  <c r="J70" i="15" s="1"/>
  <c r="J97" i="15"/>
  <c r="J69" i="15" s="1"/>
  <c r="I88" i="15"/>
  <c r="H69" i="15"/>
  <c r="H74" i="15"/>
  <c r="H94" i="15"/>
  <c r="H38" i="15"/>
  <c r="H39" i="15"/>
  <c r="H40" i="15"/>
  <c r="H54" i="15" s="1"/>
  <c r="H41" i="15"/>
  <c r="H55" i="15" s="1"/>
  <c r="H42" i="15"/>
  <c r="H56" i="15" s="1"/>
  <c r="H43" i="15"/>
  <c r="H57" i="15" s="1"/>
  <c r="H44" i="15"/>
  <c r="H58" i="15" s="1"/>
  <c r="H45" i="15"/>
  <c r="H59" i="15" s="1"/>
  <c r="H46" i="15"/>
  <c r="H60" i="15" s="1"/>
  <c r="H47" i="15"/>
  <c r="H61" i="15" s="1"/>
  <c r="H48" i="15"/>
  <c r="H62" i="15" s="1"/>
  <c r="H49" i="15"/>
  <c r="I49" i="15"/>
  <c r="I63" i="15" s="1"/>
  <c r="I48" i="15"/>
  <c r="I62" i="15" s="1"/>
  <c r="I47" i="15"/>
  <c r="I61" i="15" s="1"/>
  <c r="I46" i="15"/>
  <c r="I60" i="15" s="1"/>
  <c r="I45" i="15"/>
  <c r="I59" i="15" s="1"/>
  <c r="I44" i="15"/>
  <c r="I58" i="15" s="1"/>
  <c r="I43" i="15"/>
  <c r="I57" i="15" s="1"/>
  <c r="I42" i="15"/>
  <c r="I56" i="15" s="1"/>
  <c r="I41" i="15"/>
  <c r="I55" i="15" s="1"/>
  <c r="I40" i="15"/>
  <c r="I54" i="15" s="1"/>
  <c r="I39" i="15"/>
  <c r="I53" i="15" s="1"/>
  <c r="I38" i="15"/>
  <c r="I52" i="15" s="1"/>
  <c r="J49" i="15"/>
  <c r="J63" i="15" s="1"/>
  <c r="J48" i="15"/>
  <c r="J62" i="15" s="1"/>
  <c r="J47" i="15"/>
  <c r="J61" i="15" s="1"/>
  <c r="J46" i="15"/>
  <c r="J60" i="15" s="1"/>
  <c r="J45" i="15"/>
  <c r="J59" i="15" s="1"/>
  <c r="J44" i="15"/>
  <c r="J58" i="15" s="1"/>
  <c r="J43" i="15"/>
  <c r="J57" i="15" s="1"/>
  <c r="J42" i="15"/>
  <c r="J56" i="15" s="1"/>
  <c r="J41" i="15"/>
  <c r="J55" i="15" s="1"/>
  <c r="J40" i="15"/>
  <c r="J54" i="15" s="1"/>
  <c r="J39" i="15"/>
  <c r="J53" i="15" s="1"/>
  <c r="J38" i="15"/>
  <c r="J52" i="15" s="1"/>
  <c r="R49" i="15"/>
  <c r="R48" i="15"/>
  <c r="R47" i="15"/>
  <c r="R46" i="15"/>
  <c r="R45" i="15"/>
  <c r="R44" i="15"/>
  <c r="R43" i="15"/>
  <c r="R42" i="15"/>
  <c r="R41" i="15"/>
  <c r="R40" i="15"/>
  <c r="R39" i="15"/>
  <c r="R38" i="15"/>
  <c r="O44" i="15"/>
  <c r="O49" i="15"/>
  <c r="O48" i="15"/>
  <c r="O47" i="15"/>
  <c r="O46" i="15"/>
  <c r="O45" i="15"/>
  <c r="O43" i="15"/>
  <c r="O42" i="15"/>
  <c r="O41" i="15"/>
  <c r="O40" i="15"/>
  <c r="O39" i="15"/>
  <c r="O38" i="15"/>
  <c r="H63" i="15"/>
  <c r="H53" i="15"/>
  <c r="H52" i="15"/>
  <c r="N49" i="15"/>
  <c r="N63" i="15" s="1"/>
  <c r="N48" i="15"/>
  <c r="N62" i="15" s="1"/>
  <c r="N47" i="15"/>
  <c r="N61" i="15" s="1"/>
  <c r="N46" i="15"/>
  <c r="N60" i="15" s="1"/>
  <c r="N45" i="15"/>
  <c r="N59" i="15" s="1"/>
  <c r="N44" i="15"/>
  <c r="N58" i="15" s="1"/>
  <c r="N43" i="15"/>
  <c r="N57" i="15" s="1"/>
  <c r="N42" i="15"/>
  <c r="N56" i="15" s="1"/>
  <c r="N41" i="15"/>
  <c r="N55" i="15" s="1"/>
  <c r="N40" i="15"/>
  <c r="N54" i="15" s="1"/>
  <c r="N39" i="15"/>
  <c r="N53" i="15" s="1"/>
  <c r="N38" i="15"/>
  <c r="N52" i="15" s="1"/>
  <c r="K49" i="15"/>
  <c r="K63" i="15" s="1"/>
  <c r="K48" i="15"/>
  <c r="K62" i="15" s="1"/>
  <c r="K47" i="15"/>
  <c r="K61" i="15" s="1"/>
  <c r="K46" i="15"/>
  <c r="K60" i="15" s="1"/>
  <c r="K45" i="15"/>
  <c r="K59" i="15" s="1"/>
  <c r="K44" i="15"/>
  <c r="K58" i="15" s="1"/>
  <c r="K43" i="15"/>
  <c r="K57" i="15" s="1"/>
  <c r="K42" i="15"/>
  <c r="K56" i="15" s="1"/>
  <c r="K41" i="15"/>
  <c r="K55" i="15" s="1"/>
  <c r="K40" i="15"/>
  <c r="K54" i="15" s="1"/>
  <c r="K39" i="15"/>
  <c r="K53" i="15" s="1"/>
  <c r="K38" i="15"/>
  <c r="K52" i="15" s="1"/>
  <c r="B48" i="15"/>
  <c r="B39" i="15"/>
  <c r="B37" i="15"/>
  <c r="B31" i="15"/>
  <c r="B30" i="15"/>
  <c r="E36" i="15"/>
  <c r="E37" i="15" s="1"/>
  <c r="E35" i="15"/>
  <c r="B26" i="15"/>
  <c r="B25" i="15"/>
  <c r="B24" i="15"/>
  <c r="B23" i="15"/>
  <c r="B22" i="15"/>
  <c r="B21" i="15"/>
  <c r="B17" i="15"/>
  <c r="B16" i="15"/>
  <c r="D3" i="16"/>
  <c r="B8" i="15"/>
  <c r="B6" i="15"/>
  <c r="B5" i="15"/>
  <c r="B3" i="15"/>
  <c r="A46" i="9"/>
  <c r="A40" i="11" s="1"/>
  <c r="A5" i="9"/>
  <c r="A7" i="11" s="1"/>
  <c r="A3" i="9"/>
  <c r="A5" i="11" s="1"/>
  <c r="A7" i="9"/>
  <c r="A9" i="11" s="1"/>
  <c r="A28" i="9"/>
  <c r="G5" i="4"/>
  <c r="B65" i="15"/>
  <c r="L30" i="2"/>
  <c r="Q49" i="15" s="1"/>
  <c r="Q63" i="15" s="1"/>
  <c r="L28" i="2"/>
  <c r="Q48" i="15" s="1"/>
  <c r="Q62" i="15" s="1"/>
  <c r="L26" i="2"/>
  <c r="Q47" i="15" s="1"/>
  <c r="Q61" i="15" s="1"/>
  <c r="L24" i="2"/>
  <c r="Q46" i="15" s="1"/>
  <c r="Q60" i="15" s="1"/>
  <c r="L22" i="2"/>
  <c r="Q45" i="15" s="1"/>
  <c r="Q59" i="15" s="1"/>
  <c r="L20" i="2"/>
  <c r="Q44" i="15" s="1"/>
  <c r="Q58" i="15" s="1"/>
  <c r="L18" i="2"/>
  <c r="Q43" i="15" s="1"/>
  <c r="Q57" i="15" s="1"/>
  <c r="L16" i="2"/>
  <c r="Q42" i="15" s="1"/>
  <c r="Q56" i="15" s="1"/>
  <c r="L14" i="2"/>
  <c r="Q41" i="15" s="1"/>
  <c r="Q55" i="15" s="1"/>
  <c r="L12" i="2"/>
  <c r="Q40" i="15" s="1"/>
  <c r="Q54" i="15" s="1"/>
  <c r="L10" i="2"/>
  <c r="Q39" i="15" s="1"/>
  <c r="Q53" i="15" s="1"/>
  <c r="L8" i="2"/>
  <c r="Q38" i="15" s="1"/>
  <c r="Q52" i="15" s="1"/>
  <c r="A47" i="9"/>
  <c r="E15" i="11"/>
  <c r="C15" i="11"/>
  <c r="A34" i="9"/>
  <c r="A32" i="4"/>
  <c r="A33" i="12" s="1"/>
  <c r="A26" i="4"/>
  <c r="A17" i="12"/>
  <c r="A29" i="12"/>
  <c r="A20" i="4"/>
  <c r="A21" i="12" s="1"/>
  <c r="A18" i="4"/>
  <c r="A19" i="12" s="1"/>
  <c r="A38" i="12"/>
  <c r="A37" i="4"/>
  <c r="B61" i="15"/>
  <c r="M24" i="9"/>
  <c r="H24" i="9"/>
  <c r="A24" i="9"/>
  <c r="B57" i="15"/>
  <c r="B58" i="15"/>
  <c r="E34" i="15" l="1"/>
  <c r="E38" i="15" s="1"/>
  <c r="N26" i="2"/>
  <c r="S47" i="15" s="1"/>
  <c r="S61" i="15" s="1"/>
  <c r="N30" i="2"/>
  <c r="S49" i="15" s="1"/>
  <c r="S63" i="15" s="1"/>
  <c r="N14" i="2"/>
  <c r="S41" i="15" s="1"/>
  <c r="S55" i="15" s="1"/>
  <c r="N22" i="2"/>
  <c r="S45" i="15" s="1"/>
  <c r="S59" i="15" s="1"/>
  <c r="N10" i="2"/>
  <c r="S39" i="15" s="1"/>
  <c r="S53" i="15" s="1"/>
  <c r="A42" i="4"/>
  <c r="A27" i="12"/>
  <c r="N18" i="2"/>
  <c r="S43" i="15" s="1"/>
  <c r="S57" i="15" s="1"/>
  <c r="B64" i="15"/>
  <c r="N8" i="2"/>
  <c r="S38" i="15" s="1"/>
  <c r="S52" i="15" s="1"/>
  <c r="N12" i="2"/>
  <c r="S40" i="15" s="1"/>
  <c r="S54" i="15" s="1"/>
  <c r="N16" i="2"/>
  <c r="S42" i="15" s="1"/>
  <c r="S56" i="15" s="1"/>
  <c r="N20" i="2"/>
  <c r="S44" i="15" s="1"/>
  <c r="S58" i="15" s="1"/>
  <c r="N24" i="2"/>
  <c r="S46" i="15" s="1"/>
  <c r="S60" i="15" s="1"/>
  <c r="N28" i="2"/>
  <c r="S48" i="15" s="1"/>
  <c r="S62" i="15" s="1"/>
  <c r="H3" i="16"/>
  <c r="D4" i="16"/>
  <c r="B10" i="15"/>
  <c r="B56" i="15"/>
  <c r="R54" i="15"/>
  <c r="R58" i="15"/>
  <c r="R62" i="15"/>
  <c r="R55" i="15"/>
  <c r="R59" i="15"/>
  <c r="R63" i="15"/>
  <c r="R52" i="15"/>
  <c r="R56" i="15"/>
  <c r="R60" i="15"/>
  <c r="R53" i="15"/>
  <c r="R57" i="15"/>
  <c r="R61" i="15"/>
  <c r="B46" i="15" l="1"/>
  <c r="B47" i="15"/>
  <c r="B27" i="15"/>
  <c r="B28" i="15"/>
  <c r="B43" i="15"/>
  <c r="B40" i="15"/>
  <c r="B44" i="15"/>
  <c r="B42" i="15"/>
  <c r="B41" i="15"/>
  <c r="B29" i="15"/>
  <c r="B45" i="15"/>
  <c r="B13" i="15"/>
  <c r="H4" i="16"/>
  <c r="D5" i="16"/>
  <c r="B66" i="15" l="1"/>
  <c r="G8" i="4"/>
  <c r="G9" i="4" s="1"/>
  <c r="B14" i="15" s="1"/>
  <c r="D6" i="16"/>
  <c r="H5" i="16"/>
  <c r="D7" i="16" l="1"/>
  <c r="H7" i="16" s="1"/>
  <c r="H6" i="16"/>
  <c r="D8" i="16" l="1"/>
  <c r="D9" i="16" l="1"/>
  <c r="H9" i="16" s="1"/>
  <c r="H8" i="16"/>
  <c r="D10" i="16" l="1"/>
  <c r="H10" i="16" s="1"/>
  <c r="D11" i="16" l="1"/>
  <c r="D12" i="16"/>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s="1"/>
  <c r="D120" i="16" s="1"/>
  <c r="D121" i="16" s="1"/>
  <c r="D122" i="16" s="1"/>
  <c r="D123" i="16" s="1"/>
  <c r="D124" i="16" s="1"/>
  <c r="D125" i="16" s="1"/>
  <c r="D126" i="16" s="1"/>
  <c r="D127" i="16" s="1"/>
  <c r="D128" i="16" s="1"/>
  <c r="D129" i="16" s="1"/>
  <c r="D130" i="16" s="1"/>
  <c r="D131" i="16" s="1"/>
  <c r="D132" i="16" s="1"/>
  <c r="D133" i="16" s="1"/>
  <c r="D134" i="16" s="1"/>
  <c r="D135" i="16" s="1"/>
  <c r="D136" i="16" s="1"/>
  <c r="D137" i="16" s="1"/>
  <c r="D138" i="16" s="1"/>
  <c r="D139" i="16" s="1"/>
  <c r="D140" i="16" s="1"/>
  <c r="D141" i="16" s="1"/>
  <c r="D142" i="16" s="1"/>
  <c r="D143" i="16" s="1"/>
  <c r="D144" i="16" s="1"/>
  <c r="D145" i="16" s="1"/>
  <c r="D146" i="16" s="1"/>
  <c r="D147" i="16" s="1"/>
  <c r="D148" i="16" s="1"/>
  <c r="D149" i="16" s="1"/>
  <c r="D150" i="16" s="1"/>
  <c r="D151" i="16" s="1"/>
  <c r="D152" i="16" s="1"/>
  <c r="D153" i="16" s="1"/>
  <c r="D154" i="16" s="1"/>
  <c r="D155" i="16" s="1"/>
  <c r="D156" i="16" s="1"/>
  <c r="D157" i="16" s="1"/>
  <c r="D158" i="16" s="1"/>
  <c r="D159" i="16" s="1"/>
  <c r="D160" i="16" s="1"/>
  <c r="D161" i="16" s="1"/>
  <c r="D162" i="16" s="1"/>
  <c r="D163" i="16" s="1"/>
  <c r="D164" i="16" s="1"/>
  <c r="D165" i="16" s="1"/>
  <c r="D166" i="16" s="1"/>
  <c r="D167" i="16" s="1"/>
  <c r="D168" i="16" s="1"/>
  <c r="D169" i="16" s="1"/>
  <c r="D170" i="16" s="1"/>
  <c r="D171" i="16" s="1"/>
  <c r="D172" i="16" s="1"/>
  <c r="D173" i="16" s="1"/>
  <c r="D174" i="16" s="1"/>
  <c r="D175" i="16" s="1"/>
  <c r="D176" i="16" s="1"/>
  <c r="D177" i="16" s="1"/>
  <c r="D178" i="16" s="1"/>
  <c r="D179" i="16" s="1"/>
  <c r="D180" i="16" s="1"/>
  <c r="D181" i="16" s="1"/>
  <c r="D182" i="16" s="1"/>
  <c r="D183" i="16" s="1"/>
  <c r="D184" i="16" s="1"/>
  <c r="D185" i="16" s="1"/>
  <c r="D186" i="16" s="1"/>
  <c r="D187" i="16" s="1"/>
  <c r="D188" i="16" s="1"/>
  <c r="D189" i="16" s="1"/>
  <c r="D190" i="16" s="1"/>
  <c r="D191" i="16" s="1"/>
  <c r="D192" i="16" s="1"/>
  <c r="D193" i="16" s="1"/>
  <c r="D194" i="16" s="1"/>
  <c r="D195" i="16" s="1"/>
  <c r="D196" i="16" s="1"/>
  <c r="D197" i="16" s="1"/>
  <c r="D198" i="16" s="1"/>
  <c r="D199" i="16" s="1"/>
  <c r="D200" i="16" s="1"/>
  <c r="D201" i="16" s="1"/>
  <c r="D202" i="16" s="1"/>
  <c r="D203" i="16" s="1"/>
  <c r="D204" i="16" s="1"/>
  <c r="H96" i="16" l="1"/>
  <c r="H98" i="16"/>
  <c r="H187" i="16"/>
  <c r="H107" i="16"/>
  <c r="H193" i="16"/>
  <c r="H129" i="16"/>
  <c r="H85" i="16"/>
  <c r="H94" i="16"/>
  <c r="H99" i="16"/>
  <c r="H154" i="16"/>
  <c r="H57" i="16"/>
  <c r="H101" i="16"/>
  <c r="H82" i="16"/>
  <c r="H174" i="16"/>
  <c r="H22" i="16"/>
  <c r="H18" i="16"/>
  <c r="H72" i="16"/>
  <c r="H58" i="16"/>
  <c r="H159" i="16"/>
  <c r="H67" i="16"/>
  <c r="H169" i="16"/>
  <c r="H172" i="16"/>
  <c r="H114" i="16"/>
  <c r="H11" i="16"/>
  <c r="H116" i="16"/>
  <c r="H181" i="16"/>
  <c r="H45" i="16"/>
  <c r="H194" i="16"/>
  <c r="H55" i="16"/>
  <c r="H66" i="16"/>
  <c r="H38" i="16"/>
  <c r="H56" i="16"/>
  <c r="H118" i="16"/>
  <c r="H136" i="16"/>
  <c r="H205" i="16"/>
  <c r="H88" i="16"/>
  <c r="H74" i="16"/>
  <c r="H149" i="16"/>
  <c r="H168" i="16"/>
  <c r="H155" i="16"/>
  <c r="H17" i="16"/>
  <c r="H134" i="16"/>
  <c r="H152" i="16"/>
  <c r="H21" i="16"/>
  <c r="H191" i="16"/>
  <c r="H77" i="16"/>
  <c r="H86" i="16"/>
  <c r="H70" i="16"/>
  <c r="H139" i="16"/>
  <c r="H49" i="16"/>
  <c r="H178" i="16"/>
  <c r="H113" i="16"/>
  <c r="H32" i="16"/>
  <c r="H24" i="16"/>
  <c r="H126" i="16"/>
  <c r="H192" i="16"/>
  <c r="H90" i="16"/>
  <c r="H122" i="16"/>
  <c r="H100" i="16"/>
  <c r="H186" i="16"/>
  <c r="H83" i="16"/>
  <c r="H104" i="16"/>
  <c r="H150" i="16"/>
  <c r="H92" i="16"/>
  <c r="H166" i="16"/>
  <c r="H143" i="16"/>
  <c r="H162" i="16"/>
  <c r="H200" i="16"/>
  <c r="H78" i="16"/>
  <c r="H195" i="16"/>
  <c r="H29" i="16"/>
  <c r="H20" i="16"/>
  <c r="H105" i="16"/>
  <c r="H28" i="16"/>
  <c r="H182" i="16"/>
  <c r="H93" i="16"/>
  <c r="H52" i="16"/>
  <c r="H44" i="16"/>
  <c r="H110" i="16"/>
  <c r="H141" i="16"/>
  <c r="H68" i="16"/>
  <c r="H30" i="16"/>
  <c r="H142" i="16"/>
  <c r="H51" i="16"/>
  <c r="H75" i="16"/>
  <c r="H103" i="16"/>
  <c r="H16" i="16"/>
  <c r="H12" i="16"/>
  <c r="H89" i="16"/>
  <c r="H138" i="16"/>
  <c r="H37" i="16"/>
  <c r="H171" i="16"/>
  <c r="H33" i="16"/>
  <c r="H41" i="16"/>
  <c r="H175" i="16"/>
  <c r="H115" i="16"/>
  <c r="H179" i="16"/>
  <c r="H135" i="16"/>
  <c r="H132" i="16"/>
  <c r="H202" i="16"/>
  <c r="H189" i="16"/>
  <c r="H147" i="16"/>
  <c r="H40" i="16"/>
  <c r="H97" i="16"/>
  <c r="H91" i="16"/>
  <c r="H63" i="16"/>
  <c r="H65" i="16"/>
  <c r="H125" i="16"/>
  <c r="H185" i="16"/>
  <c r="H69" i="16"/>
  <c r="H14" i="16"/>
  <c r="H102" i="16"/>
  <c r="H197" i="16"/>
  <c r="H108" i="16"/>
  <c r="H27" i="16"/>
  <c r="H71" i="16"/>
  <c r="H158" i="16"/>
  <c r="H121" i="16"/>
  <c r="H160" i="16"/>
  <c r="H19" i="16"/>
  <c r="H137" i="16"/>
  <c r="H111" i="16"/>
  <c r="H26" i="16"/>
  <c r="H151" i="16"/>
  <c r="H79" i="16"/>
  <c r="H60" i="16"/>
  <c r="H120" i="16"/>
  <c r="H180" i="16"/>
  <c r="H42" i="16"/>
  <c r="H176" i="16"/>
  <c r="H13" i="16"/>
  <c r="H190" i="16"/>
  <c r="H133" i="16"/>
  <c r="H15" i="16"/>
  <c r="H201" i="16"/>
  <c r="H196" i="16"/>
  <c r="H117" i="16"/>
  <c r="H204" i="16"/>
  <c r="H34" i="16"/>
  <c r="H31" i="16"/>
  <c r="H184" i="16"/>
  <c r="H148" i="16"/>
  <c r="H198" i="16"/>
  <c r="H157" i="16"/>
  <c r="H64" i="16"/>
  <c r="H161" i="16"/>
  <c r="H177" i="16"/>
  <c r="H46" i="16"/>
  <c r="H76" i="16"/>
  <c r="H87" i="16"/>
  <c r="H73" i="16"/>
  <c r="H183" i="16"/>
  <c r="H54" i="16"/>
  <c r="H128" i="16"/>
  <c r="H106" i="16"/>
  <c r="H62" i="16"/>
  <c r="H156" i="16"/>
  <c r="H140" i="16"/>
  <c r="H163" i="16"/>
  <c r="H25" i="16"/>
  <c r="H95" i="16"/>
  <c r="H130" i="16"/>
  <c r="H131" i="16"/>
  <c r="H153" i="16"/>
  <c r="H35" i="16"/>
  <c r="H84" i="16"/>
  <c r="H39" i="16"/>
  <c r="H123" i="16"/>
  <c r="H80" i="16"/>
  <c r="H36" i="16"/>
  <c r="H119" i="16"/>
  <c r="H23" i="16"/>
  <c r="H53" i="16"/>
  <c r="H170" i="16"/>
  <c r="H47" i="16"/>
  <c r="H173" i="16"/>
  <c r="H199" i="16"/>
  <c r="H81" i="16"/>
  <c r="H109" i="16"/>
  <c r="H203" i="16"/>
  <c r="H144" i="16"/>
  <c r="H43" i="16"/>
  <c r="H61" i="16"/>
  <c r="H167" i="16"/>
  <c r="H124" i="16"/>
  <c r="H165" i="16"/>
  <c r="H112" i="16"/>
  <c r="H145" i="16"/>
  <c r="H59" i="16"/>
  <c r="H188" i="16"/>
  <c r="H146" i="16"/>
  <c r="H164" i="16"/>
  <c r="H127" i="16"/>
  <c r="H50" i="16"/>
  <c r="H48" i="16"/>
  <c r="G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s>
  <commentList>
    <comment ref="A1" authorId="0" shapeId="0" xr:uid="{00000000-0006-0000-0300-000001000000}">
      <text>
        <r>
          <rPr>
            <b/>
            <sz val="8"/>
            <color indexed="81"/>
            <rFont val="Tahoma"/>
            <charset val="238"/>
          </rPr>
          <t>Martin Štěpán:</t>
        </r>
        <r>
          <rPr>
            <sz val="8"/>
            <color indexed="81"/>
            <rFont val="Tahoma"/>
            <charset val="238"/>
          </rPr>
          <t xml:space="preserve">
Tento list slouží k zadávání základních údajů pro daňového poplatníka. Je společný pro většinu daňových formulářů, je tedy možné pouhým zkopírováním barevných oblastí rychle vyplnit stále se opakující údaje i do jiných formulářů daňových přiznání.
</t>
        </r>
      </text>
    </comment>
    <comment ref="D2" authorId="0" shapeId="0" xr:uid="{00000000-0006-0000-0300-000002000000}">
      <text>
        <r>
          <rPr>
            <b/>
            <sz val="8"/>
            <color indexed="81"/>
            <rFont val="Tahoma"/>
            <charset val="238"/>
          </rPr>
          <t>Martin Štěpán:</t>
        </r>
        <r>
          <rPr>
            <sz val="8"/>
            <color indexed="81"/>
            <rFont val="Tahoma"/>
            <charset val="238"/>
          </rPr>
          <t xml:space="preserve">
V zamčených verzích formulářů se tato položka vyplňuje na základě údaje, který byl zadán při platbě SMS.</t>
        </r>
      </text>
    </comment>
    <comment ref="B9" authorId="0" shapeId="0" xr:uid="{00000000-0006-0000-0300-000003000000}">
      <text>
        <r>
          <rPr>
            <b/>
            <sz val="8"/>
            <color indexed="81"/>
            <rFont val="Tahoma"/>
            <charset val="238"/>
          </rPr>
          <t>Martin Štěpán:</t>
        </r>
        <r>
          <rPr>
            <sz val="8"/>
            <color indexed="81"/>
            <rFont val="Tahoma"/>
            <charset val="238"/>
          </rPr>
          <t xml:space="preserve">
rodné číslo je potřeba uvést bez lomítka.</t>
        </r>
      </text>
    </comment>
    <comment ref="A13" authorId="1" shapeId="0" xr:uid="{00000000-0006-0000-0300-000004000000}">
      <text>
        <r>
          <rPr>
            <b/>
            <sz val="8"/>
            <color indexed="81"/>
            <rFont val="Tahoma"/>
            <family val="2"/>
            <charset val="238"/>
          </rPr>
          <t xml:space="preserve">Martin Štěpán: </t>
        </r>
        <r>
          <rPr>
            <sz val="8"/>
            <color indexed="81"/>
            <rFont val="Tahoma"/>
            <family val="2"/>
            <charset val="23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shapeId="0" xr:uid="{00000000-0006-0000-0300-000005000000}">
      <text>
        <r>
          <rPr>
            <b/>
            <sz val="8"/>
            <color indexed="81"/>
            <rFont val="Tahoma"/>
            <family val="2"/>
            <charset val="238"/>
          </rPr>
          <t xml:space="preserve">Martin Štěpán: </t>
        </r>
        <r>
          <rPr>
            <sz val="8"/>
            <color indexed="81"/>
            <rFont val="Tahoma"/>
            <family val="2"/>
            <charset val="23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D12" authorId="0" shapeId="0" xr:uid="{00000000-0006-0000-0500-000001000000}">
      <text>
        <r>
          <rPr>
            <b/>
            <sz val="9"/>
            <color indexed="81"/>
            <rFont val="Tahoma"/>
            <family val="2"/>
            <charset val="238"/>
          </rPr>
          <t>Martin Štěpán:</t>
        </r>
        <r>
          <rPr>
            <sz val="9"/>
            <color indexed="81"/>
            <rFont val="Tahoma"/>
            <family val="2"/>
            <charset val="238"/>
          </rPr>
          <t xml:space="preserve">
Nehodící se škrněte vepsáním řetězce XXXXX</t>
        </r>
      </text>
    </comment>
    <comment ref="G12" authorId="0" shapeId="0" xr:uid="{00000000-0006-0000-0500-000002000000}">
      <text>
        <r>
          <rPr>
            <b/>
            <sz val="9"/>
            <color indexed="81"/>
            <rFont val="Tahoma"/>
            <family val="2"/>
            <charset val="238"/>
          </rPr>
          <t>Martin Štěpán:</t>
        </r>
        <r>
          <rPr>
            <sz val="9"/>
            <color indexed="81"/>
            <rFont val="Tahoma"/>
            <family val="2"/>
            <charset val="238"/>
          </rPr>
          <t xml:space="preserve">
Nehodící se škrněte vepsáním řetězce XXXXX</t>
        </r>
      </text>
    </comment>
    <comment ref="D13" authorId="0" shapeId="0" xr:uid="{00000000-0006-0000-0500-000003000000}">
      <text>
        <r>
          <rPr>
            <b/>
            <sz val="9"/>
            <color indexed="81"/>
            <rFont val="Tahoma"/>
            <family val="2"/>
            <charset val="238"/>
          </rPr>
          <t>Martin Štěpán:</t>
        </r>
        <r>
          <rPr>
            <sz val="9"/>
            <color indexed="81"/>
            <rFont val="Tahoma"/>
            <family val="2"/>
            <charset val="238"/>
          </rPr>
          <t xml:space="preserve">
Nehodící se škrněte vepsáním řetězce XXXXX</t>
        </r>
      </text>
    </comment>
    <comment ref="H13" authorId="0" shapeId="0" xr:uid="{00000000-0006-0000-0500-000004000000}">
      <text>
        <r>
          <rPr>
            <b/>
            <sz val="9"/>
            <color indexed="81"/>
            <rFont val="Tahoma"/>
            <family val="2"/>
            <charset val="238"/>
          </rPr>
          <t>Martin Štěpán:</t>
        </r>
        <r>
          <rPr>
            <sz val="9"/>
            <color indexed="81"/>
            <rFont val="Tahoma"/>
            <family val="2"/>
            <charset val="238"/>
          </rPr>
          <t xml:space="preserve">
Nehodící se škrněte vepsáním řetězce 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C14" authorId="0" shapeId="0" xr:uid="{00000000-0006-0000-0800-000001000000}">
      <text>
        <r>
          <rPr>
            <b/>
            <sz val="9"/>
            <color indexed="81"/>
            <rFont val="Tahoma"/>
            <family val="2"/>
            <charset val="238"/>
          </rPr>
          <t>Martin Štěpán:</t>
        </r>
        <r>
          <rPr>
            <sz val="9"/>
            <color indexed="81"/>
            <rFont val="Tahoma"/>
            <family val="2"/>
            <charset val="238"/>
          </rPr>
          <t xml:space="preserve">
Nehodící se škrtněte řetězcem XXXXX</t>
        </r>
      </text>
    </comment>
    <comment ref="D14" authorId="0" shapeId="0" xr:uid="{00000000-0006-0000-0800-000002000000}">
      <text>
        <r>
          <rPr>
            <b/>
            <sz val="9"/>
            <color indexed="81"/>
            <rFont val="Tahoma"/>
            <family val="2"/>
            <charset val="238"/>
          </rPr>
          <t>Martin Štěpán:</t>
        </r>
        <r>
          <rPr>
            <sz val="9"/>
            <color indexed="81"/>
            <rFont val="Tahoma"/>
            <family val="2"/>
            <charset val="238"/>
          </rPr>
          <t xml:space="preserve">
Nehodící se škrtněte řetězcem XXXXX</t>
        </r>
      </text>
    </comment>
    <comment ref="B24" authorId="0" shapeId="0" xr:uid="{00000000-0006-0000-0800-000003000000}">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4" authorId="0" shapeId="0" xr:uid="{00000000-0006-0000-0800-00000400000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25" authorId="0" shapeId="0" xr:uid="{9F95437C-42C4-4376-B9CD-D31E0EA1C540}">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5" authorId="0" shapeId="0" xr:uid="{20F39AC7-0700-40E0-BD58-E5758D1CECDE}">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26" authorId="0" shapeId="0" xr:uid="{D0906EE8-B2EB-480F-A369-DCF8465AF999}">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6" authorId="0" shapeId="0" xr:uid="{AA436E9E-DE37-4BED-BF18-AA595370DCE7}">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27" authorId="0" shapeId="0" xr:uid="{B0FF5AB8-81EB-42A0-B755-68211394414F}">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7" authorId="0" shapeId="0" xr:uid="{A3DDDC26-5EA2-421E-9016-81C4C3A04C3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28" authorId="0" shapeId="0" xr:uid="{C65144AF-A918-4AAF-B4B5-AB85DCC1EEC1}">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8" authorId="0" shapeId="0" xr:uid="{E0436D2C-148B-45FF-8106-7A9DF1A636FD}">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29" authorId="0" shapeId="0" xr:uid="{191640C5-3F9C-406E-B573-EF4CB338D808}">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29" authorId="0" shapeId="0" xr:uid="{DEA02123-AC25-4D24-ACAA-25BF7C043E6C}">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0" authorId="0" shapeId="0" xr:uid="{BD65361E-2006-4E31-9164-64F8518F50B7}">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0" authorId="0" shapeId="0" xr:uid="{42244D45-0B01-4EF2-96A4-7C204B0AAE2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1" authorId="0" shapeId="0" xr:uid="{0457F282-FAC3-4798-A34A-50280B559EBC}">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1" authorId="0" shapeId="0" xr:uid="{09CF71AC-81EF-434C-BAC7-686BB4861DBB}">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2" authorId="0" shapeId="0" xr:uid="{FE16C0FC-E5AA-44BA-851D-4A3A93BE5D0A}">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2" authorId="0" shapeId="0" xr:uid="{B1F5DF86-0EDE-4ADE-983F-C01D5B515E98}">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3" authorId="0" shapeId="0" xr:uid="{87E870AA-9A1A-4DD0-800A-E35C50DE9CD2}">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3" authorId="0" shapeId="0" xr:uid="{1914DAE7-C694-4CE8-AB3F-5A5FAAC7363D}">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4" authorId="0" shapeId="0" xr:uid="{638057A7-5E31-4B7D-867C-AF7C019B9996}">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4" authorId="0" shapeId="0" xr:uid="{ABA36839-3872-4F13-83E2-CFE1C0F615A3}">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5" authorId="0" shapeId="0" xr:uid="{C504DB91-109F-4117-BB55-21EFB4A053EE}">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5" authorId="0" shapeId="0" xr:uid="{83326B27-9380-4280-84FC-7F9C809E8338}">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6" authorId="0" shapeId="0" xr:uid="{73ADD619-93CF-4B8D-8A58-27E5D43417CD}">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6" authorId="0" shapeId="0" xr:uid="{556D6CAF-501E-4F17-BF89-3FF81C2B293D}">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7" authorId="0" shapeId="0" xr:uid="{EA5880C1-ABB6-4A6B-A053-3354FAD2D4A4}">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7" authorId="0" shapeId="0" xr:uid="{F41551D2-C4F9-43A3-A15E-C71D3E3D7883}">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8" authorId="0" shapeId="0" xr:uid="{670B4C2B-FD5C-4987-A22C-2639615E10DF}">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8" authorId="0" shapeId="0" xr:uid="{2056ACE8-4A32-4DCC-B79D-7852114E49E2}">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39" authorId="0" shapeId="0" xr:uid="{00C12E7C-3F23-4A90-AAE6-1E357977E24F}">
      <text>
        <r>
          <rPr>
            <b/>
            <sz val="8"/>
            <color indexed="81"/>
            <rFont val="Tahoma"/>
            <family val="2"/>
            <charset val="238"/>
          </rPr>
          <t>Martin Štěpán:</t>
        </r>
        <r>
          <rPr>
            <sz val="8"/>
            <color indexed="81"/>
            <rFont val="Tahoma"/>
            <family val="2"/>
            <charset val="238"/>
          </rPr>
          <t xml:space="preserve">
Datum ukládejte prosím ve formátu MM/RRRR, příklad : 02/2024
</t>
        </r>
      </text>
    </comment>
    <comment ref="C39" authorId="0" shapeId="0" xr:uid="{DB38EB8C-7A62-4B5E-B304-58017C6C472C}">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900-00000100000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6" authorId="0" shapeId="0" xr:uid="{00000000-0006-0000-0900-00000200000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7" authorId="0" shapeId="0" xr:uid="{428AA227-E887-4C83-9EA3-E2D911F4A82F}">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7" authorId="0" shapeId="0" xr:uid="{45F1731D-F553-46FD-B74F-B5F559CD7572}">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8" authorId="0" shapeId="0" xr:uid="{8DC6A2CB-5017-4F85-A62B-F7629C35DAEE}">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8" authorId="0" shapeId="0" xr:uid="{502E5E0B-460E-4FF0-8E12-3120C4ED65B5}">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9" authorId="0" shapeId="0" xr:uid="{09FAD29C-DE6B-470C-B91B-0965006C3FEB}">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9" authorId="0" shapeId="0" xr:uid="{99834E08-9A97-441A-90F2-D2FADE6C1A8A}">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0" authorId="0" shapeId="0" xr:uid="{7D521F45-F1AF-49AB-869E-C560D3121281}">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0" authorId="0" shapeId="0" xr:uid="{7BECEDCA-31D3-499F-BF91-70A486C8C75E}">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1" authorId="0" shapeId="0" xr:uid="{756F2EC0-5090-474F-98C0-FFFB4EF28400}">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1" authorId="0" shapeId="0" xr:uid="{258F89DC-A9CB-4810-AD33-01A5BA72965A}">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2" authorId="0" shapeId="0" xr:uid="{978F5706-91C1-42B6-A39D-E7E2028ACBD4}">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2" authorId="0" shapeId="0" xr:uid="{7D03578F-1AF0-423F-9B26-115DDB1494BD}">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3" authorId="0" shapeId="0" xr:uid="{7E23C8A9-B4C6-40B4-BC15-68A51A50524C}">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3" authorId="0" shapeId="0" xr:uid="{CEB44294-D212-4C25-80DF-82FC79B920B3}">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4" authorId="0" shapeId="0" xr:uid="{3DBBE54E-F21B-46AE-9A34-65E149406F3B}">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4" authorId="0" shapeId="0" xr:uid="{F97F67A2-9142-416D-93AF-106FBA6D2964}">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B15" authorId="0" shapeId="0" xr:uid="{C84DA236-4A06-46DB-A8AA-E4C4463641F6}">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 ref="C15" authorId="0" shapeId="0" xr:uid="{CF0B74DB-B8AB-4AEF-B2C1-8CCF21D4FCB7}">
      <text>
        <r>
          <rPr>
            <b/>
            <sz val="8"/>
            <color indexed="81"/>
            <rFont val="Tahoma"/>
            <family val="2"/>
            <charset val="238"/>
          </rPr>
          <t>Martin Štěpán:</t>
        </r>
        <r>
          <rPr>
            <sz val="8"/>
            <color indexed="81"/>
            <rFont val="Tahoma"/>
            <family val="2"/>
            <charset val="238"/>
          </rPr>
          <t xml:space="preserve">
Datum ukládejte prosím ve formátu MM/RRRR, příklad : 02/2024</t>
        </r>
      </text>
    </comment>
  </commentList>
</comments>
</file>

<file path=xl/sharedStrings.xml><?xml version="1.0" encoding="utf-8"?>
<sst xmlns="http://schemas.openxmlformats.org/spreadsheetml/2006/main" count="693" uniqueCount="554">
  <si>
    <t>leden</t>
  </si>
  <si>
    <t>únor</t>
  </si>
  <si>
    <t>březen</t>
  </si>
  <si>
    <t>duben</t>
  </si>
  <si>
    <t>květen</t>
  </si>
  <si>
    <t>červen</t>
  </si>
  <si>
    <t>červenec</t>
  </si>
  <si>
    <t>srpen</t>
  </si>
  <si>
    <t>září</t>
  </si>
  <si>
    <t>říjen</t>
  </si>
  <si>
    <t>listopad</t>
  </si>
  <si>
    <t>prosinec</t>
  </si>
  <si>
    <t>ÚHRN</t>
  </si>
  <si>
    <t>Č.ř.</t>
  </si>
  <si>
    <t>Datum</t>
  </si>
  <si>
    <t>Kč</t>
  </si>
  <si>
    <t>Č. ř.</t>
  </si>
  <si>
    <t>do</t>
  </si>
  <si>
    <t>POKYNY</t>
  </si>
  <si>
    <t>Datum podání vyúčtování</t>
  </si>
  <si>
    <t>VYÚČTOVÁNÍ DANĚ</t>
  </si>
  <si>
    <t>*) nehodící se škrtněte</t>
  </si>
  <si>
    <t>Při vyplnění tiskopisu postupujte, prosím, podle pokynů.</t>
  </si>
  <si>
    <t>sloupec 1</t>
  </si>
  <si>
    <t>sloupec 2</t>
  </si>
  <si>
    <t xml:space="preserve">bylo sraženo </t>
  </si>
  <si>
    <t>sloupec 3</t>
  </si>
  <si>
    <t>sloupec 4</t>
  </si>
  <si>
    <t>sloupec 5</t>
  </si>
  <si>
    <t>sloupec 6</t>
  </si>
  <si>
    <t>sloupec 7</t>
  </si>
  <si>
    <t>sloupec 8</t>
  </si>
  <si>
    <t>sloupec 9</t>
  </si>
  <si>
    <t>Počet příloh</t>
  </si>
  <si>
    <t>Otisk razítka</t>
  </si>
  <si>
    <t>PŘÍLOHA K VYÚČTOVÁNÍ DANĚ</t>
  </si>
  <si>
    <t>Měsíc a rok</t>
  </si>
  <si>
    <t>Den, měsíc a rok</t>
  </si>
  <si>
    <t>Datum dodatečného sražení daně poplatníkovi (zaměstnanci)</t>
  </si>
  <si>
    <t>Datum vrácení přeplatku vyšší sražené daně poplatníkovi (zaměstnanci)</t>
  </si>
  <si>
    <t>Částka (+ dodatečně sražená daň / - vrácený přeplatek daně)</t>
  </si>
  <si>
    <r>
      <t>Ke sloupci 1:</t>
    </r>
    <r>
      <rPr>
        <sz val="8"/>
        <rFont val="Arial"/>
        <family val="2"/>
      </rPr>
      <t xml:space="preserve"> Uveďte období, tj. měsíc sražení a rok, v němž byla původně daň sražena chybně.</t>
    </r>
  </si>
  <si>
    <r>
      <t>Ke sloupci 4:</t>
    </r>
    <r>
      <rPr>
        <sz val="8"/>
        <rFont val="Arial"/>
        <family val="2"/>
      </rPr>
      <t xml:space="preserve"> Uveďte datum vrácení přeplatku nesprávně sražené vyšší daně poplatníkovi.</t>
    </r>
  </si>
  <si>
    <r>
      <t>Ke sloupci 5:</t>
    </r>
    <r>
      <rPr>
        <sz val="8"/>
        <rFont val="Arial"/>
        <family val="2"/>
      </rPr>
      <t xml:space="preserve"> Uveďte částku, která je rovna hodnotě provedené opravy. Se znaménkem mínus uveďte částku vráceného přeplatku nesprávně sražené vyšší daně.</t>
    </r>
  </si>
  <si>
    <t>od</t>
  </si>
  <si>
    <t xml:space="preserve"> Na dani v průběhu měsíce</t>
  </si>
  <si>
    <t xml:space="preserve">Měsíc </t>
  </si>
  <si>
    <t>Formulář zpracovala ASPEKT HM, daňová, účetní a auditorská kancelář, www.danovapriznani.cz, business.center.cz</t>
  </si>
  <si>
    <t>VYÚČTOVÁNÍ daně vybírané srážkou podle zvláštní sazby daně z příjmu fyzických nebo právnických osob</t>
  </si>
  <si>
    <t>02 Fyzická osoba:</t>
  </si>
  <si>
    <t>03 Právnická osoba:</t>
  </si>
  <si>
    <t>04 Fyzická i právnická osoba</t>
  </si>
  <si>
    <t>05 Lhůta pro podání daňového přiznání v průběhu zdaňovacího období</t>
  </si>
  <si>
    <t>jméno(-a)</t>
  </si>
  <si>
    <t>titul</t>
  </si>
  <si>
    <t>příjmení</t>
  </si>
  <si>
    <t>název právnické osoby</t>
  </si>
  <si>
    <t>Základní list daňového poplatníka</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</si>
  <si>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</si>
  <si>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</si>
  <si>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</si>
  <si>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</si>
  <si>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</si>
  <si>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</si>
  <si>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</si>
  <si>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</si>
  <si>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</si>
  <si>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</si>
  <si>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</si>
  <si>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</si>
  <si>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</si>
  <si>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</si>
  <si>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</si>
  <si>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</si>
  <si>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</si>
  <si>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</si>
  <si>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</si>
  <si>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</si>
  <si>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</si>
  <si>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</si>
  <si>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</si>
  <si>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</si>
  <si>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</si>
  <si>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</si>
  <si>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</si>
  <si>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</si>
  <si>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</si>
  <si>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Přiznání sestavil</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</si>
  <si>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</si>
  <si>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</si>
  <si>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</si>
  <si>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</si>
  <si>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</si>
  <si>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</si>
  <si>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</si>
  <si>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</si>
  <si>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</si>
  <si>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</si>
  <si>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</si>
  <si>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Jméno(-a) a příjmení / Název právnické osoby</t>
  </si>
  <si>
    <t>Jméno(-a) a příjmení / Vztah k právnické osobě</t>
  </si>
  <si>
    <t>Vlastnoruční podpis daňového subjektu / osoby oprávněné  k podpisu</t>
  </si>
  <si>
    <t>otisk podacího razítka finančního úřadu</t>
  </si>
  <si>
    <t>1.</t>
  </si>
  <si>
    <t>2.</t>
  </si>
  <si>
    <t>3.</t>
  </si>
  <si>
    <t>Datum narození / Evidenční číslo osvědčení daňového poradce / IČ právnické osoby</t>
  </si>
  <si>
    <t xml:space="preserve"> otisk podacího razítka finančního úřadu</t>
  </si>
  <si>
    <t>vybírané srážkou podle zvláštní sazby daně  z příjmů fyzických osob</t>
  </si>
  <si>
    <t xml:space="preserve"> od</t>
  </si>
  <si>
    <t>DIČ :</t>
  </si>
  <si>
    <t>CZ</t>
  </si>
  <si>
    <t>01c Kód rozlišení Vyúčtování</t>
  </si>
  <si>
    <t>01d Datum</t>
  </si>
  <si>
    <t>01b Důvody pro podání dodatečného Vyúčtování zjištěny dne</t>
  </si>
  <si>
    <t>01a Vyúčtování</t>
  </si>
  <si>
    <t>řádné</t>
  </si>
  <si>
    <t>opravné</t>
  </si>
  <si>
    <t>dodatečné</t>
  </si>
  <si>
    <t xml:space="preserve">          vybírané srážkou podle zvláštní sazby daně</t>
  </si>
  <si>
    <t>adresa místa pobytu nebo sídlo</t>
  </si>
  <si>
    <t>částka v Kč</t>
  </si>
  <si>
    <t>Částka ze sloupce 1, která má být odvedena ve lhůtě podle § 38d odst. 3 věty druhé zákona</t>
  </si>
  <si>
    <t>Rozhodnutí</t>
  </si>
  <si>
    <t>č.j.</t>
  </si>
  <si>
    <r>
      <t>částka v Kč</t>
    </r>
    <r>
      <rPr>
        <vertAlign val="superscript"/>
        <sz val="8"/>
        <rFont val="Arial CE"/>
        <charset val="238"/>
      </rPr>
      <t>**)</t>
    </r>
  </si>
  <si>
    <t>sloupec 8a</t>
  </si>
  <si>
    <t>Dodatečné Vyúčtovaní</t>
  </si>
  <si>
    <t>Na dani bylo odvedeno celkem</t>
  </si>
  <si>
    <t>sloupec 10</t>
  </si>
  <si>
    <r>
      <t xml:space="preserve">mělo být sraženo podle §38d odstavců 1,2 a 8 zákona </t>
    </r>
    <r>
      <rPr>
        <vertAlign val="superscript"/>
        <sz val="8"/>
        <rFont val="Arial CE"/>
        <charset val="238"/>
      </rPr>
      <t>1)</t>
    </r>
    <r>
      <rPr>
        <sz val="8"/>
        <rFont val="Arial CE"/>
        <charset val="238"/>
      </rPr>
      <t xml:space="preserve">                                                         </t>
    </r>
  </si>
  <si>
    <t>Částka odvedené daně, k níž se váže dodatečně podepsané prohlášení podle § 38k zákona</t>
  </si>
  <si>
    <t>ČÁST I.</t>
  </si>
  <si>
    <t>Část II.</t>
  </si>
  <si>
    <t>Vyplní plátce daně v Kč</t>
  </si>
  <si>
    <t>Vyplní finanční úřad v Kč</t>
  </si>
  <si>
    <t>4.</t>
  </si>
  <si>
    <t>5.</t>
  </si>
  <si>
    <t>Daňový subjekt/ osoba oprávněná k podpisu</t>
  </si>
  <si>
    <r>
      <t>Ke sloupci 2:</t>
    </r>
    <r>
      <rPr>
        <sz val="8"/>
        <rFont val="Arial"/>
        <family val="2"/>
      </rPr>
      <t xml:space="preserve"> Uveďte měsíc a rok opravy podle § 38d zákona.</t>
    </r>
  </si>
  <si>
    <t>Finanční úřad pro :</t>
  </si>
  <si>
    <t>Územní pracoviště v, ve, pro :</t>
  </si>
  <si>
    <t>Finančnímu úřadu pro / Specializovanému finančnímu úřadu</t>
  </si>
  <si>
    <t>Územní pracoviště v, ve, pro</t>
  </si>
  <si>
    <t>Neobsazeno</t>
  </si>
  <si>
    <t>ř. 4 - ř. 1</t>
  </si>
  <si>
    <t>Opravy chybně sražené daně podle § 38d zákona, týkající se aktuálního zdaňovacího období  :</t>
  </si>
  <si>
    <t>Zdaňovací období ( část zdaňovacího období ) uveďte ve tvaru DDMMRRRR.</t>
  </si>
  <si>
    <t>V příloze uveďte všechny opravy, které byly v souladu s ustanoveními § 38d zákona provedeny do dne podání Vyúčtování za příslušné zdaňovací období a týkaly se oprav chyb ve srážení daně běžného roku zdaňovacího období. Opravy předcházejících roků je nutné provést formou dodatečného vyúčtování k příslušnému zdaňovacímu období. V případě nedostatku místa uveďte další opravy na volný list papíru ve stejném členění.</t>
  </si>
  <si>
    <r>
      <t>Ke sloupci 3:</t>
    </r>
    <r>
      <rPr>
        <sz val="8"/>
        <rFont val="Arial"/>
        <family val="2"/>
      </rPr>
      <t xml:space="preserve"> Uveďte datum dodatečné srážky poplatníkovi.</t>
    </r>
  </si>
  <si>
    <t>Identifikátor datové schránky :</t>
  </si>
  <si>
    <t>Kontaktní osoba</t>
  </si>
  <si>
    <t>Měsíc a rok sražení, ve kterém bylo původně chybně sraženo</t>
  </si>
  <si>
    <t>Měsíc a rok, ve kterém byla daň dodatečně opravena / byl vrácen přeplatek daně</t>
  </si>
  <si>
    <t>c_drp</t>
  </si>
  <si>
    <t>c_ufo_cil</t>
  </si>
  <si>
    <t>d_ins</t>
  </si>
  <si>
    <t>d_zjist</t>
  </si>
  <si>
    <t>dapdps_forma</t>
  </si>
  <si>
    <t>dokument</t>
  </si>
  <si>
    <t>VD2</t>
  </si>
  <si>
    <t>k_rozl</t>
  </si>
  <si>
    <t>k_uladis</t>
  </si>
  <si>
    <t>DPS</t>
  </si>
  <si>
    <t>kc_dpsii01</t>
  </si>
  <si>
    <t>kc_dpsii02</t>
  </si>
  <si>
    <t>neobsazeno</t>
  </si>
  <si>
    <t>kc_dpsii03</t>
  </si>
  <si>
    <t>kc_dpsii04</t>
  </si>
  <si>
    <t>kc_dpsii05</t>
  </si>
  <si>
    <t>lh_odv</t>
  </si>
  <si>
    <t>zdobd_do</t>
  </si>
  <si>
    <t>zdobd_od</t>
  </si>
  <si>
    <t>Věta D</t>
  </si>
  <si>
    <t>Věta P</t>
  </si>
  <si>
    <t>c_obce</t>
  </si>
  <si>
    <t>c_orient</t>
  </si>
  <si>
    <t>c_pop</t>
  </si>
  <si>
    <t>c_pracufo</t>
  </si>
  <si>
    <t>dic</t>
  </si>
  <si>
    <t>jmeno</t>
  </si>
  <si>
    <t>naz_obce</t>
  </si>
  <si>
    <t>opr_jmeno</t>
  </si>
  <si>
    <t>opr_postaveni</t>
  </si>
  <si>
    <t>opr_prijmeni</t>
  </si>
  <si>
    <t>prijmeni</t>
  </si>
  <si>
    <t>psc</t>
  </si>
  <si>
    <t>sest_email</t>
  </si>
  <si>
    <t>sest_jmeno</t>
  </si>
  <si>
    <t>sest_prijmeni</t>
  </si>
  <si>
    <t>sest_telef</t>
  </si>
  <si>
    <t>sest_titul</t>
  </si>
  <si>
    <t>typ_ds</t>
  </si>
  <si>
    <t>ulice</t>
  </si>
  <si>
    <t>zast_dat_nar</t>
  </si>
  <si>
    <t>zast_ev_cislo</t>
  </si>
  <si>
    <t>zast_ic</t>
  </si>
  <si>
    <t>zast_jmeno</t>
  </si>
  <si>
    <t>zast_kod</t>
  </si>
  <si>
    <t>zast_nazev</t>
  </si>
  <si>
    <t>zast_prijmeni</t>
  </si>
  <si>
    <t>zast_typ</t>
  </si>
  <si>
    <t>zkrobchjm</t>
  </si>
  <si>
    <t>Věta R</t>
  </si>
  <si>
    <t>kod_sekce</t>
  </si>
  <si>
    <t>poradi</t>
  </si>
  <si>
    <t>t_prilohy</t>
  </si>
  <si>
    <t>Věta O</t>
  </si>
  <si>
    <t>cj_dpsi07</t>
  </si>
  <si>
    <t>kc_dpsi01</t>
  </si>
  <si>
    <t>kc_dpsi02</t>
  </si>
  <si>
    <t>kc_dpsi03</t>
  </si>
  <si>
    <t>kc_dpsi04</t>
  </si>
  <si>
    <t>kc_dpsi05</t>
  </si>
  <si>
    <t>kc_dpsi06</t>
  </si>
  <si>
    <t>kc_dpsi07</t>
  </si>
  <si>
    <t>kc_dpsi08</t>
  </si>
  <si>
    <t>kc_dpsi08a</t>
  </si>
  <si>
    <t>kc_dpsi09</t>
  </si>
  <si>
    <t>kc_dpsi10</t>
  </si>
  <si>
    <t>mesic</t>
  </si>
  <si>
    <t>Věta A</t>
  </si>
  <si>
    <t>s_kc_dpsi01</t>
  </si>
  <si>
    <t>s_kc_dpsi02</t>
  </si>
  <si>
    <t>s_kc_dpsi03</t>
  </si>
  <si>
    <t>s_kc_dpsi04</t>
  </si>
  <si>
    <t>s_kc_dpsi05</t>
  </si>
  <si>
    <t>s_kc_dpsi06</t>
  </si>
  <si>
    <t>s_kc_dpsi07</t>
  </si>
  <si>
    <t>s_kc_dpsi08</t>
  </si>
  <si>
    <t>s_kc_dpsi08a</t>
  </si>
  <si>
    <t>s_kc_dpsi09</t>
  </si>
  <si>
    <t>s_kc_dpsi10</t>
  </si>
  <si>
    <t>fu_c_komds</t>
  </si>
  <si>
    <t>fu_k_bank</t>
  </si>
  <si>
    <t>fu_pbu</t>
  </si>
  <si>
    <t>Věta B</t>
  </si>
  <si>
    <t>d_dodsraz</t>
  </si>
  <si>
    <t>d_vracprepl</t>
  </si>
  <si>
    <t>kc_castka</t>
  </si>
  <si>
    <t>mesic_nespr</t>
  </si>
  <si>
    <t>mesic_opr</t>
  </si>
  <si>
    <t>rok_nespr</t>
  </si>
  <si>
    <t>rok_opr</t>
  </si>
  <si>
    <t>Obecná příloha</t>
  </si>
  <si>
    <t>cislo</t>
  </si>
  <si>
    <t>nazev</t>
  </si>
  <si>
    <t>jm_souboru</t>
  </si>
  <si>
    <t>kodovani</t>
  </si>
  <si>
    <t>Věta S</t>
  </si>
  <si>
    <t>Když je text v ZAKL_DATA Právnická osoba</t>
  </si>
  <si>
    <t>Finanční úřad</t>
  </si>
  <si>
    <t>Územní pracoviště</t>
  </si>
  <si>
    <t>HLAVNÍ MĚSTO PRAHA</t>
  </si>
  <si>
    <t>PRAHA 1</t>
  </si>
  <si>
    <t>STŘEDOČESKÝ KRAJ</t>
  </si>
  <si>
    <t>PRAHA 2</t>
  </si>
  <si>
    <t>JIHOČESKÝ KRAJ</t>
  </si>
  <si>
    <t>PRAHA 3</t>
  </si>
  <si>
    <t>PLZEŇSKÝ KRAJ</t>
  </si>
  <si>
    <t>PRAHA 4</t>
  </si>
  <si>
    <t>KARLOVARSKÝ KRAJ</t>
  </si>
  <si>
    <t>PRAHA 5</t>
  </si>
  <si>
    <t>ÚSTECKÝ KRAJ</t>
  </si>
  <si>
    <t>PRAHA 6</t>
  </si>
  <si>
    <t>LIBERECKÝ KRAJ</t>
  </si>
  <si>
    <t>PRAHA 7</t>
  </si>
  <si>
    <t>KRÁLOVÉHRADEC. KR.</t>
  </si>
  <si>
    <t>PRAHA 8</t>
  </si>
  <si>
    <t>PARDUBICKÝ KRAJ</t>
  </si>
  <si>
    <t>PRAHA 9</t>
  </si>
  <si>
    <t>KRAJ VYSOČINA</t>
  </si>
  <si>
    <t>PRAHA 10</t>
  </si>
  <si>
    <t>JIHOMORAVSKÝ KRAJ</t>
  </si>
  <si>
    <t>PRAHA-JIŽNÍ MĚSTO</t>
  </si>
  <si>
    <t>OLOMOUCKÝ KRAJ</t>
  </si>
  <si>
    <t>PRAHA-MODŘANY</t>
  </si>
  <si>
    <t>MORAVSKOSLEZS. KR.</t>
  </si>
  <si>
    <t>PRAHA - VÝCHOD</t>
  </si>
  <si>
    <t>ZLÍNSKÝ KRAJ</t>
  </si>
  <si>
    <t>PRAHA ZÁPAD</t>
  </si>
  <si>
    <t>SPECIALIZOVANÝ</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</si>
  <si>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</si>
  <si>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</si>
  <si>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</si>
  <si>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</si>
  <si>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</si>
  <si>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</si>
  <si>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</si>
  <si>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</si>
  <si>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</si>
  <si>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</si>
  <si>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</si>
  <si>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</si>
  <si>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</si>
  <si>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</si>
  <si>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</si>
  <si>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</si>
  <si>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</si>
  <si>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</si>
  <si>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</si>
  <si>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</si>
  <si>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</si>
  <si>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</si>
  <si>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</si>
  <si>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</si>
  <si>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</si>
  <si>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</si>
  <si>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</si>
  <si>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</si>
  <si>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</si>
  <si>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</si>
  <si>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</si>
  <si>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</si>
  <si>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</si>
  <si>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</si>
  <si>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</si>
  <si>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</si>
  <si>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</si>
  <si>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</si>
  <si>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</si>
  <si>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</si>
  <si>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</si>
  <si>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</si>
  <si>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</si>
  <si>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</si>
  <si>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</si>
  <si>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</si>
  <si>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</si>
  <si>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</si>
  <si>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</si>
  <si>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</si>
  <si>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</si>
  <si>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</si>
  <si>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</si>
  <si>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</si>
  <si>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</si>
  <si>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</si>
  <si>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KARLOVY VARY</t>
  </si>
  <si>
    <t>AŠ</t>
  </si>
  <si>
    <t>CHEB</t>
  </si>
  <si>
    <t>KRASLICE</t>
  </si>
  <si>
    <t>MARIÁNSKÉ LÁZNĚ</t>
  </si>
  <si>
    <t>OSTROV NAD OHŘÍ</t>
  </si>
  <si>
    <t>SOKOLOV</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</si>
  <si>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</si>
  <si>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</si>
  <si>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</si>
  <si>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</si>
  <si>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</si>
  <si>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</si>
  <si>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</si>
  <si>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</si>
  <si>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</si>
  <si>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</si>
  <si>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</si>
  <si>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</si>
  <si>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</si>
  <si>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</si>
  <si>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</si>
  <si>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t>
  </si>
  <si>
    <t>ČESKÁ LÍPA</t>
  </si>
  <si>
    <t>FRÝDLANT</t>
  </si>
  <si>
    <t>JABLONEC NAD NISOU</t>
  </si>
  <si>
    <t>JILEMNICE</t>
  </si>
  <si>
    <t>NOVÝ BOR</t>
  </si>
  <si>
    <t>SEMILY</t>
  </si>
  <si>
    <t>TANVALD</t>
  </si>
  <si>
    <t>TURNOV</t>
  </si>
  <si>
    <t>ŽELEZNÝ BROD</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</si>
  <si>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</si>
  <si>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</si>
  <si>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</si>
  <si>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</si>
  <si>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</si>
  <si>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</si>
  <si>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</si>
  <si>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</si>
  <si>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</si>
  <si>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</si>
  <si>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</si>
  <si>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</si>
  <si>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</si>
  <si>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</si>
  <si>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PARDUBICE</t>
  </si>
  <si>
    <t>HLINSKO</t>
  </si>
  <si>
    <t>HOLICE</t>
  </si>
  <si>
    <t>CHRUDIM</t>
  </si>
  <si>
    <t>LITOMYŠL</t>
  </si>
  <si>
    <t>MORAVSKÁ TŘEBOVÁ</t>
  </si>
  <si>
    <t>PŘELOUČ</t>
  </si>
  <si>
    <t>SVITAVY</t>
  </si>
  <si>
    <t>ÚSTÍ NAD ORLICÍ</t>
  </si>
  <si>
    <t>VYSOKÉ MÝTO</t>
  </si>
  <si>
    <t>ŽAMBERK</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</si>
  <si>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</si>
  <si>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</si>
  <si>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</si>
  <si>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</si>
  <si>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</si>
  <si>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</si>
  <si>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</si>
  <si>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</si>
  <si>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</si>
  <si>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</si>
  <si>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</si>
  <si>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</si>
  <si>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</si>
  <si>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</si>
  <si>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</si>
  <si>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</si>
  <si>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</si>
  <si>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</si>
  <si>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</si>
  <si>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</si>
  <si>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</si>
  <si>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</si>
  <si>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</si>
  <si>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</si>
  <si>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</si>
  <si>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</si>
  <si>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</si>
  <si>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</si>
  <si>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</si>
  <si>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</si>
  <si>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</si>
  <si>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</si>
  <si>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</si>
  <si>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</si>
  <si>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t>
  </si>
  <si>
    <t>HRANICE</t>
  </si>
  <si>
    <t>JESENÍK</t>
  </si>
  <si>
    <t>KONICE</t>
  </si>
  <si>
    <t>LITOVEL</t>
  </si>
  <si>
    <t>PROSTĚJOV</t>
  </si>
  <si>
    <t>PŘEROV</t>
  </si>
  <si>
    <t>ŠTERNBERK</t>
  </si>
  <si>
    <t>ŠUMPERK</t>
  </si>
  <si>
    <t>ZÁBŘEH</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</si>
  <si>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</si>
  <si>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</si>
  <si>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</si>
  <si>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</si>
  <si>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</si>
  <si>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</si>
  <si>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</si>
  <si>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</si>
  <si>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</si>
  <si>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</si>
  <si>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</si>
  <si>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</si>
  <si>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</si>
  <si>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</si>
  <si>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</si>
  <si>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</si>
  <si>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</si>
  <si>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</si>
  <si>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</si>
  <si>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</si>
  <si>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</si>
  <si>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</si>
  <si>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</si>
  <si>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</si>
  <si>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</si>
  <si>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</si>
  <si>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</si>
  <si>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</si>
  <si>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</si>
  <si>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</si>
  <si>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pevná hodnota</t>
  </si>
  <si>
    <t>od 2013 neobsazeno</t>
  </si>
  <si>
    <t>nevyplňujeme</t>
  </si>
  <si>
    <t>Varianty</t>
  </si>
  <si>
    <t>V1</t>
  </si>
  <si>
    <t>V2</t>
  </si>
  <si>
    <t>V3</t>
  </si>
  <si>
    <t>V4</t>
  </si>
  <si>
    <t>V</t>
  </si>
  <si>
    <t>Sloupec 3</t>
  </si>
  <si>
    <t>nevyplňuje se</t>
  </si>
  <si>
    <t>Číselník měsíců</t>
  </si>
  <si>
    <t>Leden</t>
  </si>
  <si>
    <t>Únor</t>
  </si>
  <si>
    <t>Březen</t>
  </si>
  <si>
    <t>Duben</t>
  </si>
  <si>
    <t>Květen</t>
  </si>
  <si>
    <t>Červen</t>
  </si>
  <si>
    <t>Červenec</t>
  </si>
  <si>
    <t>Srpen</t>
  </si>
  <si>
    <t>Září</t>
  </si>
  <si>
    <t>Říjen</t>
  </si>
  <si>
    <t>Listopad</t>
  </si>
  <si>
    <t>Prosinec</t>
  </si>
  <si>
    <t>z příjmů</t>
  </si>
  <si>
    <t>fyzických*)</t>
  </si>
  <si>
    <t>právnických*)</t>
  </si>
  <si>
    <t>osob</t>
  </si>
  <si>
    <t>Návod postupu pro generování XML exportu :</t>
  </si>
  <si>
    <r>
      <t xml:space="preserve">Formulář je potřeba </t>
    </r>
    <r>
      <rPr>
        <b/>
        <sz val="11"/>
        <rFont val="Arial CE"/>
        <charset val="238"/>
      </rPr>
      <t>vyplnit standardním způsobem</t>
    </r>
    <r>
      <rPr>
        <sz val="11"/>
        <rFont val="Arial CE"/>
        <charset val="238"/>
      </rPr>
      <t xml:space="preserve"> ve všech položkách, které se běžně při daňovém přiznání tohoto typu vyplňují.</t>
    </r>
  </si>
  <si>
    <r>
      <rPr>
        <b/>
        <sz val="11"/>
        <rFont val="Arial CE"/>
        <charset val="238"/>
      </rPr>
      <t>Speciální pozornost</t>
    </r>
    <r>
      <rPr>
        <sz val="11"/>
        <rFont val="Arial CE"/>
        <charset val="238"/>
      </rPr>
      <t xml:space="preserve"> je potřeba věnovat těmto položkám ( položky jsou na listu ZAKL_DATA vyžluceny a obsahují obsáhlé komentáře s návody na jejich vyplnění ):</t>
    </r>
  </si>
  <si>
    <r>
      <t xml:space="preserve">Jakmile máte vyplněna všechna data, </t>
    </r>
    <r>
      <rPr>
        <b/>
        <sz val="11"/>
        <rFont val="Arial CE"/>
        <charset val="238"/>
      </rPr>
      <t>je potřeba si soubor ve formátu *.xlsx uložit</t>
    </r>
    <r>
      <rPr>
        <sz val="11"/>
        <rFont val="Arial CE"/>
        <charset val="238"/>
      </rPr>
      <t xml:space="preserve"> funkcí Uložit ( v kroku 5 po vygenerování xml souboru dojde ke ztrátě dat ).</t>
    </r>
  </si>
  <si>
    <r>
      <t xml:space="preserve">Jakmile máte vyplněna všechna data, lze přistoupit ke </t>
    </r>
    <r>
      <rPr>
        <b/>
        <sz val="11"/>
        <rFont val="Arial CE"/>
        <charset val="238"/>
      </rPr>
      <t>generování xml souboru</t>
    </r>
    <r>
      <rPr>
        <sz val="11"/>
        <rFont val="Arial CE"/>
        <charset val="238"/>
      </rPr>
      <t>. Je potřeba provést funkci "Uložit jako" a v položce "Uložit jako typ" zvolit jako způsob uložení souboru volbu "</t>
    </r>
    <r>
      <rPr>
        <b/>
        <sz val="11"/>
        <rFont val="Arial CE"/>
        <charset val="238"/>
      </rPr>
      <t>Datové soubory ve formátu xml</t>
    </r>
    <r>
      <rPr>
        <sz val="11"/>
        <rFont val="Arial CE"/>
        <charset val="238"/>
      </rPr>
      <t>". Po odkliknutí tlačítka "Uložit" dojde k vygenerování xml souboru a jeho uložení na zvolenou cestu.</t>
    </r>
  </si>
  <si>
    <t>6.</t>
  </si>
  <si>
    <r>
      <t xml:space="preserve">Vygenerovaný soubor doporučujeme </t>
    </r>
    <r>
      <rPr>
        <b/>
        <sz val="11"/>
        <rFont val="Arial CE"/>
        <charset val="238"/>
      </rPr>
      <t>otestovat prostřednictvím aplikace EPO</t>
    </r>
    <r>
      <rPr>
        <sz val="11"/>
        <rFont val="Arial CE"/>
        <charset val="238"/>
      </rPr>
      <t xml:space="preserve">  zde : </t>
    </r>
  </si>
  <si>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</si>
  <si>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</si>
  <si>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7.</t>
  </si>
  <si>
    <t>Vygenerovaný xml soubor lze podat dvojím způsobem :</t>
  </si>
  <si>
    <t>i) prostřednictvím aplikace EPO se zaručeným elektronickým podpisem,</t>
  </si>
  <si>
    <t>mgr. Martin Štěpán</t>
  </si>
  <si>
    <t>daňový poradce, auditor Aspekt HM s.r.o.</t>
  </si>
  <si>
    <t>autor šablony</t>
  </si>
  <si>
    <r>
      <rPr>
        <b/>
        <sz val="11"/>
        <rFont val="Arial CE"/>
        <charset val="238"/>
      </rPr>
      <t>Finanční úřad</t>
    </r>
    <r>
      <rPr>
        <sz val="11"/>
        <rFont val="Arial CE"/>
        <charset val="238"/>
      </rPr>
      <t xml:space="preserve"> ( list ZAKL_DATA, položka B13, která se přenáší na list 1strana, položka A3 )</t>
    </r>
  </si>
  <si>
    <r>
      <rPr>
        <b/>
        <sz val="11"/>
        <rFont val="Arial CE"/>
        <charset val="238"/>
      </rPr>
      <t>Územní pracoviště</t>
    </r>
    <r>
      <rPr>
        <sz val="11"/>
        <rFont val="Arial CE"/>
        <charset val="238"/>
      </rPr>
      <t xml:space="preserve"> ( list ZAKL_DATA, položka B14, která se přenáší na list 1strana, položka A5 )</t>
    </r>
  </si>
  <si>
    <r>
      <t xml:space="preserve">Data v buňkách B13 a B14 je potřeba </t>
    </r>
    <r>
      <rPr>
        <b/>
        <sz val="11"/>
        <rFont val="Arial CE"/>
        <charset val="238"/>
      </rPr>
      <t>vyplnit pomocí rozevíracího seznamu</t>
    </r>
    <r>
      <rPr>
        <sz val="11"/>
        <rFont val="Arial CE"/>
        <charset val="23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</si>
  <si>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t>za</t>
  </si>
  <si>
    <t>zdaňovací období*)</t>
  </si>
  <si>
    <t>za část zdaňovacího období*)</t>
  </si>
  <si>
    <t>část zdaňovacího období *)</t>
  </si>
  <si>
    <r>
      <t>Formulář lze plnohodnotně používat pouze v programech Microsoft Excel verze 2007 a vyšší.</t>
    </r>
    <r>
      <rPr>
        <sz val="11"/>
        <rFont val="Arial CE"/>
        <charset val="238"/>
      </rPr>
      <t xml:space="preserve"> Jakékoli připomínky k šabloně zasílejte prosím mailem na adresu : </t>
    </r>
    <r>
      <rPr>
        <b/>
        <sz val="11"/>
        <rFont val="Arial CE"/>
        <charset val="238"/>
      </rPr>
      <t>priznani@aspekt.hm</t>
    </r>
  </si>
  <si>
    <t>Měsíc a rok, ve kterém bylo původně chybně sraženo</t>
  </si>
  <si>
    <t>ZAČÍNÁME :</t>
  </si>
  <si>
    <r>
      <t xml:space="preserve">1. přejděte na list </t>
    </r>
    <r>
      <rPr>
        <i/>
        <sz val="12"/>
        <rFont val="Arial CE"/>
        <charset val="238"/>
      </rPr>
      <t>ZAKL_DATA</t>
    </r>
    <r>
      <rPr>
        <sz val="12"/>
        <rFont val="Arial CE"/>
        <charset val="238"/>
      </rPr>
      <t xml:space="preserve"> a vyplňte údaje poplatníka - data se automaticky nakopírují na správná místa ( a lze je využít i pro jiné šablony ),</t>
    </r>
  </si>
  <si>
    <t>2. pokračujte na další listy šablony postupně zleva doprava, přitom sledujte případnou nápovědu u jednotlivých políček,</t>
  </si>
  <si>
    <r>
      <t xml:space="preserve">3. máte-li datovou schránku, musíte povinně podat přiznání elektronickou cestou přes datovou schránku ve formátu xml. Pro export dat do xml formátu sledujte návod na listu </t>
    </r>
    <r>
      <rPr>
        <i/>
        <sz val="12"/>
        <rFont val="Arial CE"/>
        <charset val="238"/>
      </rPr>
      <t>XML_export</t>
    </r>
    <r>
      <rPr>
        <sz val="12"/>
        <rFont val="Arial CE"/>
        <charset val="238"/>
      </rPr>
      <t>,</t>
    </r>
  </si>
  <si>
    <t>4. tuto šablonu lze plnohodnotně používat jen na Microsoft Excel pro Windows, verze 2007 a vyšší,</t>
  </si>
  <si>
    <t>5. veškeré další důležité informace máte v e-mailu, který jste od nás obdrželi po zaplacení šablony, vpravo na této stránce naleznete odpovědi na časté dotazy uživatelů šablon.</t>
  </si>
  <si>
    <t>Pečlivě si uschovejte e-mail, který jste obdrželi po zaplacení šablony, kromě daňového dokladu obsahuje i odkaz pro případné opětovné stažení šablony v budoucnosti. Šablonu byla stažena z této adresy :</t>
  </si>
  <si>
    <t>**) nepovinný údaj</t>
  </si>
  <si>
    <r>
      <t>telefon</t>
    </r>
    <r>
      <rPr>
        <b/>
        <vertAlign val="superscript"/>
        <sz val="8"/>
        <rFont val="Arial CE"/>
        <charset val="238"/>
      </rPr>
      <t>**)</t>
    </r>
  </si>
  <si>
    <r>
      <t>e-mail</t>
    </r>
    <r>
      <rPr>
        <b/>
        <vertAlign val="superscript"/>
        <sz val="8"/>
        <rFont val="Arial"/>
        <family val="2"/>
        <charset val="238"/>
      </rPr>
      <t>**)</t>
    </r>
  </si>
  <si>
    <r>
      <t>e-mail</t>
    </r>
    <r>
      <rPr>
        <vertAlign val="superscript"/>
        <sz val="8"/>
        <rFont val="Arial"/>
        <family val="2"/>
        <charset val="238"/>
      </rPr>
      <t>**)</t>
    </r>
  </si>
  <si>
    <r>
      <t>telefon</t>
    </r>
    <r>
      <rPr>
        <vertAlign val="superscript"/>
        <sz val="8"/>
        <rFont val="Arial CE"/>
        <charset val="238"/>
      </rPr>
      <t>**)</t>
    </r>
  </si>
  <si>
    <t>ii) prostřednictvím datové schránky poplatníka, případně jeho zmocněnce.</t>
  </si>
  <si>
    <t>25 5466 Mfin 5466 vzor č.19, šablona je platná pro kalendářní rok 2024</t>
  </si>
  <si>
    <t>1.1.2024</t>
  </si>
  <si>
    <t>31.12.2024</t>
  </si>
  <si>
    <t>01 Daňové identifikační číslo plátce</t>
  </si>
  <si>
    <t>25 5466 MFin 5466 - vzor č. 19</t>
  </si>
  <si>
    <t>Vyúčtovaná částka                     (sl. 1 - sl. 7)</t>
  </si>
  <si>
    <r>
      <t>1)</t>
    </r>
    <r>
      <rPr>
        <sz val="8"/>
        <rFont val="Arial CE"/>
        <charset val="238"/>
      </rPr>
      <t xml:space="preserve"> Zákon č. 586/1992 Sb., o daních z příjmů, ve znění pozdějších předpisů (dále jen "zákon")</t>
    </r>
  </si>
  <si>
    <t>Na dani mělo být sraženo (sl. 1 ř. 13 v části I.)</t>
  </si>
  <si>
    <t>Na dani bylo odvedeno  (sl. 10 ř. 13  části I.)</t>
  </si>
  <si>
    <t xml:space="preserve"> (+ zaplaceno více, - zbývá zaplatit)</t>
  </si>
  <si>
    <t>Povinnou přílohou tohoto tiskopisu pro plátce, který v tomto zdaňovacím období (části zdaňovacího období) provedl podle § 38d zákona opravy aktuálního zdaňovacího období, je "Příloha k Vyúčtování daně vybírané srážkou podle zvláštní sazby daně z příjmů fyzických osob."</t>
  </si>
  <si>
    <t>Údaje o podepisující osobě:</t>
  </si>
  <si>
    <t>Kód podepisující osoby:</t>
  </si>
  <si>
    <r>
      <t>Fyzická osoba oprávněná k podpisu</t>
    </r>
    <r>
      <rPr>
        <sz val="8"/>
        <rFont val="Arial"/>
        <family val="2"/>
        <charset val="238"/>
      </rPr>
      <t xml:space="preserve">  (je-li daňový subjekt či zástupce právnickou osobou),</t>
    </r>
  </si>
  <si>
    <r>
      <t>s uvedením vztahu k právnické osobě</t>
    </r>
    <r>
      <rPr>
        <sz val="8"/>
        <rFont val="Arial"/>
        <family val="2"/>
        <charset val="238"/>
      </rPr>
      <t xml:space="preserve"> (např. jednatel, pověřený pracovník apod.)</t>
    </r>
  </si>
  <si>
    <t>Tiskopis je povinnou přílohou Vyúčtování daně vybírané srážkou podle zvláštní sazby daně z příjmů  fyzických  osob pouze pro plátce daně z příjmů ze závislé činnosti, vybírané srážkou podle zvláštní sazby daně, který prováděl opravy srážení podle § 38d zákona č. 586/1992 Sb., o daních z příjmů, ve znění pozdějších předpisů (dále jen "zákon").</t>
  </si>
  <si>
    <t>25 5466/A MFin 5466/A - vzor č.15</t>
  </si>
  <si>
    <r>
      <t>Fyzická osoba oprávněná k podpisu</t>
    </r>
    <r>
      <rPr>
        <sz val="8"/>
        <rFont val="Arial"/>
        <family val="2"/>
        <charset val="238"/>
      </rPr>
      <t xml:space="preserve"> (je-li daňový subjekt či zástupce právnickou osobou),</t>
    </r>
  </si>
  <si>
    <t>omezená verze s možností XML exportu - sledujte návod na listu XML_export</t>
  </si>
  <si>
    <t>TATO VERZE ŠABLONY JE POUŽITELNÁ JEN PRO PLÁTCE, U NICHŽ SOUHRN SRAŽENÝCH DANÍ ZA KALENDÁŘNÍ ROK NEPŘESÁHNE 150.000,-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</si>
</sst>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Kč&quot;;\-#,##0\ &quot;Kč&quot;"/>
    <numFmt numFmtId="164" formatCode="mmmm\ d\,\ yyyy"/>
    <numFmt numFmtId="165" formatCode="mm\/yyyy"/>
  </numFmts>
  <fonts count="72">
    <font>
      <sz val="10"/>
      <name val="Arial"/>
      <charset val="238"/>
    </font>
    <font>
      <b/>
      <sz val="10"/>
      <name val="Arial"/>
      <charset val="238"/>
    </font>
    <font>
      <i/>
      <sz val="10"/>
      <name val="Arial"/>
      <charset val="238"/>
    </font>
    <font>
      <sz val="10"/>
      <name val="Arial"/>
      <charset val="238"/>
    </font>
    <font>
      <b/>
      <sz val="12"/>
      <name val="Arial"/>
      <charset val="238"/>
    </font>
    <font>
      <sz val="10"/>
      <name val="Arial CE"/>
      <charset val="238"/>
    </font>
    <font>
      <b/>
      <sz val="10"/>
      <name val="Arial CE"/>
      <charset val="238"/>
    </font>
    <font>
      <sz val="8"/>
      <name val="Arial CE"/>
      <charset val="238"/>
    </font>
    <font>
      <b/>
      <sz val="12"/>
      <name val="Arial CE"/>
      <charset val="238"/>
    </font>
    <font>
      <b/>
      <sz val="14"/>
      <name val="Arial CE"/>
      <charset val="238"/>
    </font>
    <font>
      <b/>
      <sz val="8"/>
      <name val="Arial CE"/>
      <charset val="238"/>
    </font>
    <font>
      <b/>
      <sz val="20"/>
      <name val="Arial CE"/>
      <charset val="238"/>
    </font>
    <font>
      <sz val="8"/>
      <name val="Arial CE"/>
      <family val="2"/>
      <charset val="238"/>
    </font>
    <font>
      <i/>
      <sz val="8"/>
      <name val="Arial CE"/>
      <family val="2"/>
      <charset val="238"/>
    </font>
    <font>
      <sz val="8"/>
      <name val="Arial"/>
      <charset val="238"/>
    </font>
    <font>
      <sz val="8"/>
      <name val="Arial"/>
      <family val="2"/>
      <charset val="238"/>
    </font>
    <font>
      <sz val="8"/>
      <name val="Arial"/>
      <family val="2"/>
    </font>
    <font>
      <b/>
      <sz val="10"/>
      <name val="Arial"/>
      <family val="2"/>
    </font>
    <font>
      <b/>
      <sz val="8"/>
      <name val="Arial"/>
      <family val="2"/>
    </font>
    <font>
      <sz val="10"/>
      <name val="Arial"/>
      <family val="2"/>
    </font>
    <font>
      <b/>
      <sz val="12"/>
      <name val="Arial CE"/>
      <family val="2"/>
      <charset val="238"/>
    </font>
    <font>
      <b/>
      <sz val="8"/>
      <name val="Arial"/>
      <family val="2"/>
      <charset val="238"/>
    </font>
    <font>
      <b/>
      <sz val="12"/>
      <name val="Arial"/>
      <family val="2"/>
      <charset val="238"/>
    </font>
    <font>
      <b/>
      <sz val="9"/>
      <name val="Arial"/>
      <family val="2"/>
      <charset val="238"/>
    </font>
    <font>
      <sz val="10"/>
      <name val="Arial"/>
      <charset val="238"/>
    </font>
    <font>
      <b/>
      <sz val="8"/>
      <name val="Arial CE"/>
      <family val="2"/>
      <charset val="238"/>
    </font>
    <font>
      <b/>
      <sz val="10"/>
      <name val="Arial CE"/>
      <family val="2"/>
      <charset val="238"/>
    </font>
    <font>
      <b/>
      <sz val="9"/>
      <name val="Arial CE"/>
      <charset val="238"/>
    </font>
    <font>
      <b/>
      <sz val="9"/>
      <name val="Arial"/>
      <charset val="238"/>
    </font>
    <font>
      <sz val="9"/>
      <name val="Arial"/>
      <charset val="238"/>
    </font>
    <font>
      <b/>
      <sz val="9"/>
      <name val="Arial CE"/>
      <family val="2"/>
      <charset val="238"/>
    </font>
    <font>
      <u/>
      <sz val="10"/>
      <color indexed="12"/>
      <name val="Arial"/>
      <charset val="238"/>
    </font>
    <font>
      <sz val="10"/>
      <name val="Arial CE"/>
      <family val="2"/>
      <charset val="238"/>
    </font>
    <font>
      <vertAlign val="superscript"/>
      <sz val="8"/>
      <name val="Arial CE"/>
      <charset val="238"/>
    </font>
    <font>
      <b/>
      <sz val="24"/>
      <name val="Arial CE"/>
      <charset val="238"/>
    </font>
    <font>
      <b/>
      <u/>
      <sz val="14"/>
      <name val="Arial CE"/>
      <charset val="238"/>
    </font>
    <font>
      <b/>
      <sz val="18"/>
      <name val="Arial"/>
      <family val="2"/>
      <charset val="238"/>
    </font>
    <font>
      <b/>
      <i/>
      <sz val="10"/>
      <name val="Arial"/>
      <family val="2"/>
      <charset val="238"/>
    </font>
    <font>
      <b/>
      <sz val="14"/>
      <name val="Arial"/>
      <family val="2"/>
      <charset val="238"/>
    </font>
    <font>
      <b/>
      <sz val="10"/>
      <name val="Arial"/>
      <family val="2"/>
      <charset val="238"/>
    </font>
    <font>
      <b/>
      <u/>
      <sz val="10"/>
      <name val="Arial"/>
      <family val="2"/>
      <charset val="238"/>
    </font>
    <font>
      <i/>
      <u/>
      <sz val="10"/>
      <name val="Arial"/>
      <family val="2"/>
      <charset val="238"/>
    </font>
    <font>
      <b/>
      <i/>
      <u/>
      <sz val="8"/>
      <name val="Arial"/>
      <family val="2"/>
      <charset val="238"/>
    </font>
    <font>
      <i/>
      <sz val="8"/>
      <name val="Arial"/>
      <family val="2"/>
      <charset val="238"/>
    </font>
    <font>
      <b/>
      <sz val="8"/>
      <color indexed="81"/>
      <name val="Tahoma"/>
      <charset val="238"/>
    </font>
    <font>
      <sz val="8"/>
      <color indexed="81"/>
      <name val="Tahoma"/>
      <charset val="238"/>
    </font>
    <font>
      <i/>
      <sz val="8"/>
      <name val="Arial CE"/>
      <charset val="238"/>
    </font>
    <font>
      <b/>
      <sz val="8"/>
      <name val="Arial"/>
      <charset val="238"/>
    </font>
    <font>
      <b/>
      <sz val="20"/>
      <name val="Arial"/>
      <family val="2"/>
      <charset val="238"/>
    </font>
    <font>
      <sz val="20"/>
      <name val="Arial"/>
      <family val="2"/>
      <charset val="238"/>
    </font>
    <font>
      <sz val="7"/>
      <name val="Arial"/>
      <charset val="238"/>
    </font>
    <font>
      <sz val="12"/>
      <name val="Arial"/>
      <family val="2"/>
      <charset val="238"/>
    </font>
    <font>
      <sz val="10"/>
      <name val="Arial"/>
      <family val="2"/>
      <charset val="238"/>
    </font>
    <font>
      <b/>
      <sz val="11"/>
      <name val="Arial"/>
      <family val="2"/>
      <charset val="238"/>
    </font>
    <font>
      <sz val="11"/>
      <name val="Arial"/>
      <family val="2"/>
      <charset val="238"/>
    </font>
    <font>
      <sz val="10"/>
      <name val="Inherit"/>
    </font>
    <font>
      <b/>
      <sz val="8"/>
      <color indexed="81"/>
      <name val="Tahoma"/>
      <family val="2"/>
      <charset val="238"/>
    </font>
    <font>
      <sz val="8"/>
      <color indexed="81"/>
      <name val="Tahoma"/>
      <family val="2"/>
      <charset val="238"/>
    </font>
    <font>
      <sz val="9"/>
      <color indexed="81"/>
      <name val="Tahoma"/>
      <family val="2"/>
      <charset val="238"/>
    </font>
    <font>
      <b/>
      <sz val="9"/>
      <color indexed="81"/>
      <name val="Tahoma"/>
      <family val="2"/>
      <charset val="238"/>
    </font>
    <font>
      <sz val="11"/>
      <name val="Arial CE"/>
      <charset val="238"/>
    </font>
    <font>
      <b/>
      <sz val="11"/>
      <name val="Arial CE"/>
      <charset val="238"/>
    </font>
    <font>
      <u/>
      <sz val="10"/>
      <color indexed="12"/>
      <name val="Arial CE"/>
      <charset val="238"/>
    </font>
    <font>
      <b/>
      <u/>
      <sz val="11"/>
      <color indexed="12"/>
      <name val="Arial CE"/>
      <charset val="238"/>
    </font>
    <font>
      <sz val="12"/>
      <name val="Arial CE"/>
      <charset val="238"/>
    </font>
    <font>
      <i/>
      <sz val="12"/>
      <name val="Arial CE"/>
      <charset val="238"/>
    </font>
    <font>
      <b/>
      <u/>
      <sz val="12"/>
      <color indexed="12"/>
      <name val="Arial"/>
      <family val="2"/>
      <charset val="238"/>
    </font>
    <font>
      <b/>
      <vertAlign val="superscript"/>
      <sz val="8"/>
      <name val="Arial CE"/>
      <charset val="238"/>
    </font>
    <font>
      <b/>
      <vertAlign val="superscript"/>
      <sz val="8"/>
      <name val="Arial"/>
      <family val="2"/>
      <charset val="238"/>
    </font>
    <font>
      <sz val="7"/>
      <name val="Arial"/>
      <family val="2"/>
      <charset val="238"/>
    </font>
    <font>
      <vertAlign val="superscript"/>
      <sz val="8"/>
      <name val="Arial"/>
      <family val="2"/>
      <charset val="238"/>
    </font>
    <font>
      <u/>
      <sz val="10"/>
      <color indexed="12"/>
      <name val="Arial"/>
      <family val="2"/>
      <charset val="23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32"/>
      </patternFill>
    </fill>
    <fill>
      <patternFill patternType="solid">
        <fgColor indexed="9"/>
        <bgColor indexed="9"/>
      </patternFill>
    </fill>
    <fill>
      <patternFill patternType="solid">
        <fgColor indexed="47"/>
        <bgColor indexed="32"/>
      </patternFill>
    </fill>
    <fill>
      <patternFill patternType="solid">
        <fgColor indexed="8"/>
        <bgColor indexed="32"/>
      </patternFill>
    </fill>
    <fill>
      <patternFill patternType="solid">
        <fgColor indexed="22"/>
        <bgColor indexed="32"/>
      </patternFill>
    </fill>
    <fill>
      <patternFill patternType="solid">
        <fgColor indexed="43"/>
        <bgColor indexed="32"/>
      </patternFill>
    </fill>
    <fill>
      <patternFill patternType="solid">
        <fgColor indexed="24"/>
        <bgColor indexed="32"/>
      </patternFill>
    </fill>
    <fill>
      <patternFill patternType="solid">
        <fgColor indexed="8"/>
        <bgColor indexed="9"/>
      </patternFill>
    </fill>
    <fill>
      <patternFill patternType="gray125">
        <fgColor indexed="9"/>
        <bgColor indexed="9"/>
      </patternFill>
    </fill>
    <fill>
      <patternFill patternType="solid">
        <fgColor indexed="9"/>
        <bgColor indexed="13"/>
      </patternFill>
    </fill>
    <fill>
      <patternFill patternType="solid">
        <fgColor indexed="31"/>
        <bgColor indexed="32"/>
      </patternFill>
    </fill>
    <fill>
      <patternFill patternType="solid">
        <fgColor rgb="FFFFFFCC"/>
        <bgColor indexed="64"/>
      </patternFill>
    </fill>
    <fill>
      <patternFill patternType="solid">
        <fgColor rgb="FFFF0000"/>
        <bgColor indexed="64"/>
      </patternFill>
    </fill>
    <fill>
      <patternFill patternType="solid">
        <fgColor rgb="FFFFFF99"/>
        <bgColor indexed="32"/>
      </patternFill>
    </fill>
    <fill>
      <patternFill patternType="solid">
        <fgColor theme="0"/>
        <bgColor indexed="64"/>
      </patternFill>
    </fill>
    <fill>
      <patternFill patternType="solid">
        <fgColor theme="0"/>
        <bgColor indexed="32"/>
      </patternFill>
    </fill>
  </fills>
  <borders count="7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2">
    <xf numFmtId="0" fontId="0" fillId="0" borderId="0"/>
    <xf numFmtId="3"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31" fillId="0" borderId="0" applyNumberFormat="0" applyFill="0" applyBorder="0" applyAlignment="0" applyProtection="0">
      <alignment vertical="top"/>
      <protection locked="0"/>
    </xf>
    <xf numFmtId="0" fontId="5" fillId="0" borderId="0"/>
    <xf numFmtId="0" fontId="5" fillId="0" borderId="0"/>
    <xf numFmtId="0" fontId="62" fillId="0" borderId="0" applyNumberFormat="0" applyFill="0" applyBorder="0" applyAlignment="0" applyProtection="0">
      <alignment vertical="top"/>
      <protection locked="0"/>
    </xf>
    <xf numFmtId="0" fontId="52" fillId="0" borderId="0"/>
    <xf numFmtId="0" fontId="71" fillId="0" borderId="0" applyNumberFormat="0" applyFill="0" applyBorder="0" applyAlignment="0" applyProtection="0">
      <alignment vertical="top"/>
      <protection locked="0"/>
    </xf>
    <xf numFmtId="0" fontId="5" fillId="0" borderId="0"/>
  </cellStyleXfs>
  <cellXfs count="554">
    <xf numFmtId="0" fontId="0" fillId="0" borderId="0" xfId="0"/>
    <xf numFmtId="0" fontId="5" fillId="2" borderId="0" xfId="0" applyFont="1" applyFill="1"/>
    <xf numFmtId="0" fontId="0" fillId="2" borderId="0" xfId="0" applyFill="1"/>
    <xf numFmtId="0" fontId="7" fillId="3" borderId="0" xfId="0" applyFont="1" applyFill="1"/>
    <xf numFmtId="0" fontId="0" fillId="4" borderId="0" xfId="0" applyFill="1"/>
    <xf numFmtId="0" fontId="5" fillId="4" borderId="0" xfId="0" applyFont="1" applyFill="1"/>
    <xf numFmtId="0" fontId="0" fillId="5" borderId="0" xfId="0" applyFill="1"/>
    <xf numFmtId="0" fontId="5" fillId="5" borderId="0" xfId="0" applyFont="1" applyFill="1"/>
    <xf numFmtId="0" fontId="5" fillId="2" borderId="1" xfId="0" applyFont="1" applyFill="1" applyBorder="1" applyAlignment="1" applyProtection="1">
      <alignment horizontal="center"/>
      <protection locked="0"/>
    </xf>
    <xf numFmtId="0" fontId="5" fillId="3" borderId="2" xfId="0" applyFont="1" applyFill="1" applyBorder="1"/>
    <xf numFmtId="0" fontId="5" fillId="3" borderId="3" xfId="0" applyFont="1" applyFill="1" applyBorder="1"/>
    <xf numFmtId="0" fontId="0" fillId="6" borderId="0" xfId="0" applyFill="1"/>
    <xf numFmtId="14" fontId="22" fillId="4" borderId="4" xfId="0" applyNumberFormat="1" applyFont="1" applyFill="1" applyBorder="1" applyAlignment="1" applyProtection="1">
      <alignment horizontal="center"/>
      <protection locked="0"/>
    </xf>
    <xf numFmtId="0" fontId="22" fillId="4" borderId="5" xfId="0" applyFont="1" applyFill="1" applyBorder="1" applyAlignment="1">
      <alignment horizont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5" fillId="3" borderId="8" xfId="0" applyFont="1" applyFill="1" applyBorder="1"/>
    <xf numFmtId="0" fontId="0" fillId="6" borderId="0" xfId="0" applyFill="1" applyAlignment="1">
      <alignment vertical="center"/>
    </xf>
    <xf numFmtId="0" fontId="0" fillId="4" borderId="0" xfId="0" applyFill="1" applyAlignment="1">
      <alignment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0" fillId="4" borderId="4"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0" fillId="4" borderId="7" xfId="0" applyFill="1" applyBorder="1" applyAlignment="1" applyProtection="1">
      <alignment horizontal="center"/>
      <protection locked="0"/>
    </xf>
    <xf numFmtId="14" fontId="0" fillId="4" borderId="16" xfId="0" applyNumberFormat="1" applyFill="1" applyBorder="1" applyAlignment="1" applyProtection="1">
      <alignment horizontal="center"/>
      <protection locked="0"/>
    </xf>
    <xf numFmtId="3" fontId="5" fillId="2" borderId="17"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0" fillId="4" borderId="18" xfId="0" applyNumberFormat="1" applyFill="1" applyBorder="1" applyAlignment="1" applyProtection="1">
      <alignment horizontal="center"/>
      <protection locked="0"/>
    </xf>
    <xf numFmtId="3" fontId="0" fillId="4" borderId="19" xfId="0" applyNumberFormat="1" applyFill="1" applyBorder="1" applyAlignment="1" applyProtection="1">
      <alignment horizontal="center"/>
      <protection locked="0"/>
    </xf>
    <xf numFmtId="0" fontId="4" fillId="7" borderId="0" xfId="0" applyFont="1" applyFill="1" applyAlignment="1">
      <alignment horizontal="center"/>
    </xf>
    <xf numFmtId="0" fontId="0" fillId="0" borderId="4" xfId="0" applyBorder="1" applyAlignment="1" applyProtection="1">
      <alignment horizontal="center" vertical="center"/>
      <protection locked="0"/>
    </xf>
    <xf numFmtId="0" fontId="0" fillId="0" borderId="0" xfId="0" applyAlignment="1">
      <alignment vertical="center"/>
    </xf>
    <xf numFmtId="0" fontId="0" fillId="0" borderId="0" xfId="0" applyAlignment="1">
      <alignment horizontal="center" vertical="center"/>
    </xf>
    <xf numFmtId="0" fontId="0" fillId="8" borderId="0" xfId="0" applyFill="1" applyAlignment="1">
      <alignment vertical="center"/>
    </xf>
    <xf numFmtId="0" fontId="39" fillId="4" borderId="0" xfId="0" applyFont="1" applyFill="1" applyAlignment="1">
      <alignment horizontal="center" vertical="center"/>
    </xf>
    <xf numFmtId="0" fontId="40" fillId="4" borderId="0" xfId="0" applyFont="1" applyFill="1" applyAlignment="1">
      <alignment horizontal="center" vertical="center"/>
    </xf>
    <xf numFmtId="0" fontId="0" fillId="4" borderId="0" xfId="0" applyFill="1" applyAlignment="1">
      <alignment horizontal="right" vertical="center"/>
    </xf>
    <xf numFmtId="0" fontId="0" fillId="7" borderId="20" xfId="0"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7" borderId="22" xfId="0" applyFill="1" applyBorder="1" applyAlignment="1" applyProtection="1">
      <alignment vertical="center"/>
      <protection locked="0"/>
    </xf>
    <xf numFmtId="0" fontId="0" fillId="4" borderId="0" xfId="0" applyFill="1" applyAlignment="1" applyProtection="1">
      <alignment vertical="center"/>
      <protection locked="0"/>
    </xf>
    <xf numFmtId="0" fontId="0" fillId="9" borderId="23" xfId="0" applyFill="1" applyBorder="1" applyAlignment="1" applyProtection="1">
      <alignment vertical="center"/>
      <protection locked="0"/>
    </xf>
    <xf numFmtId="14" fontId="0" fillId="7" borderId="22" xfId="0" applyNumberFormat="1" applyFill="1" applyBorder="1" applyAlignment="1" applyProtection="1">
      <alignment horizontal="left" vertical="center"/>
      <protection locked="0"/>
    </xf>
    <xf numFmtId="49" fontId="0" fillId="7" borderId="22" xfId="0" applyNumberFormat="1" applyFill="1" applyBorder="1" applyAlignment="1" applyProtection="1">
      <alignment horizontal="left" vertical="center"/>
      <protection locked="0"/>
    </xf>
    <xf numFmtId="49" fontId="0" fillId="9" borderId="23" xfId="0" applyNumberFormat="1" applyFill="1" applyBorder="1" applyAlignment="1" applyProtection="1">
      <alignment vertical="center"/>
      <protection locked="0"/>
    </xf>
    <xf numFmtId="0" fontId="0" fillId="10" borderId="22" xfId="0" applyFill="1" applyBorder="1" applyAlignment="1" applyProtection="1">
      <alignment vertical="center"/>
      <protection locked="0"/>
    </xf>
    <xf numFmtId="0" fontId="41" fillId="4" borderId="0" xfId="0" applyFont="1" applyFill="1" applyAlignment="1" applyProtection="1">
      <alignment vertical="center"/>
      <protection locked="0"/>
    </xf>
    <xf numFmtId="0" fontId="0" fillId="10" borderId="23" xfId="0" applyFill="1" applyBorder="1" applyAlignment="1" applyProtection="1">
      <alignment vertical="center"/>
      <protection locked="0"/>
    </xf>
    <xf numFmtId="0" fontId="41" fillId="4" borderId="0" xfId="0" applyFont="1" applyFill="1" applyAlignment="1">
      <alignment vertical="center"/>
    </xf>
    <xf numFmtId="0" fontId="41" fillId="4" borderId="0" xfId="0" applyFont="1" applyFill="1" applyAlignment="1">
      <alignment horizontal="right" vertical="center"/>
    </xf>
    <xf numFmtId="0" fontId="0" fillId="10" borderId="22" xfId="0" applyFill="1" applyBorder="1" applyAlignment="1" applyProtection="1">
      <alignment horizontal="left" vertical="center"/>
      <protection locked="0"/>
    </xf>
    <xf numFmtId="49" fontId="0" fillId="10" borderId="22" xfId="0" applyNumberFormat="1" applyFill="1" applyBorder="1" applyAlignment="1" applyProtection="1">
      <alignment horizontal="left" vertical="center"/>
      <protection locked="0"/>
    </xf>
    <xf numFmtId="3" fontId="0" fillId="10" borderId="23" xfId="0" applyNumberFormat="1" applyFill="1" applyBorder="1" applyAlignment="1" applyProtection="1">
      <alignment horizontal="left" vertical="center"/>
      <protection locked="0"/>
    </xf>
    <xf numFmtId="3" fontId="0" fillId="10" borderId="22" xfId="0" applyNumberFormat="1" applyFill="1" applyBorder="1" applyAlignment="1" applyProtection="1">
      <alignment horizontal="left" vertical="center"/>
      <protection locked="0"/>
    </xf>
    <xf numFmtId="0" fontId="0" fillId="10" borderId="23" xfId="0" applyFill="1" applyBorder="1" applyAlignment="1" applyProtection="1">
      <alignment horizontal="left" vertical="center"/>
      <protection locked="0"/>
    </xf>
    <xf numFmtId="0" fontId="31" fillId="10" borderId="22" xfId="5" applyFill="1" applyBorder="1" applyAlignment="1" applyProtection="1">
      <alignment vertical="center"/>
      <protection locked="0"/>
    </xf>
    <xf numFmtId="49" fontId="0" fillId="10" borderId="23" xfId="0" applyNumberFormat="1" applyFill="1" applyBorder="1" applyAlignment="1" applyProtection="1">
      <alignment horizontal="left" vertical="center"/>
      <protection locked="0"/>
    </xf>
    <xf numFmtId="0" fontId="31" fillId="10" borderId="23" xfId="5" applyFill="1" applyBorder="1" applyAlignment="1" applyProtection="1">
      <alignment vertical="center"/>
      <protection locked="0"/>
    </xf>
    <xf numFmtId="0" fontId="0" fillId="10" borderId="24" xfId="0" applyFill="1" applyBorder="1" applyAlignment="1" applyProtection="1">
      <alignment vertical="center"/>
      <protection locked="0"/>
    </xf>
    <xf numFmtId="0" fontId="0" fillId="4" borderId="25" xfId="0" applyFill="1" applyBorder="1" applyAlignment="1" applyProtection="1">
      <alignment vertical="center"/>
      <protection locked="0"/>
    </xf>
    <xf numFmtId="0" fontId="0" fillId="10" borderId="26" xfId="0" applyFill="1" applyBorder="1" applyAlignment="1" applyProtection="1">
      <alignment vertical="center"/>
      <protection locked="0"/>
    </xf>
    <xf numFmtId="0" fontId="43" fillId="9" borderId="0" xfId="0" applyFont="1" applyFill="1" applyAlignment="1">
      <alignment vertical="center"/>
    </xf>
    <xf numFmtId="0" fontId="43" fillId="9" borderId="0" xfId="0" applyFont="1" applyFill="1" applyAlignment="1">
      <alignment horizontal="right" vertical="center"/>
    </xf>
    <xf numFmtId="0" fontId="43" fillId="7" borderId="0" xfId="0" applyFont="1" applyFill="1" applyAlignment="1">
      <alignment vertical="center"/>
    </xf>
    <xf numFmtId="0" fontId="43" fillId="7" borderId="0" xfId="0" applyFont="1" applyFill="1" applyAlignment="1">
      <alignment horizontal="right" vertical="center"/>
    </xf>
    <xf numFmtId="0" fontId="43" fillId="4" borderId="0" xfId="0" applyFont="1" applyFill="1" applyAlignment="1">
      <alignment vertical="center"/>
    </xf>
    <xf numFmtId="0" fontId="43" fillId="10" borderId="0" xfId="0" applyFont="1" applyFill="1" applyAlignment="1">
      <alignment vertical="center"/>
    </xf>
    <xf numFmtId="0" fontId="43" fillId="10" borderId="0" xfId="0" applyFont="1" applyFill="1" applyAlignment="1">
      <alignment horizontal="right" vertical="center"/>
    </xf>
    <xf numFmtId="0" fontId="43" fillId="4" borderId="0" xfId="0" applyFont="1" applyFill="1" applyAlignment="1">
      <alignment horizontal="center" vertical="center"/>
    </xf>
    <xf numFmtId="0" fontId="0" fillId="8" borderId="0" xfId="0" applyFill="1"/>
    <xf numFmtId="0" fontId="41" fillId="8" borderId="0" xfId="0" applyFont="1" applyFill="1"/>
    <xf numFmtId="0" fontId="5" fillId="3" borderId="5" xfId="0" applyFont="1" applyFill="1" applyBorder="1" applyAlignment="1">
      <alignment vertical="center"/>
    </xf>
    <xf numFmtId="0" fontId="20" fillId="3" borderId="0" xfId="0" applyFont="1" applyFill="1" applyAlignment="1">
      <alignment horizontal="center" vertical="center"/>
    </xf>
    <xf numFmtId="0" fontId="7" fillId="11" borderId="4" xfId="0" applyFont="1" applyFill="1" applyBorder="1" applyAlignment="1">
      <alignment horizontal="center" vertical="center"/>
    </xf>
    <xf numFmtId="0" fontId="12" fillId="11" borderId="27" xfId="0" applyFont="1" applyFill="1" applyBorder="1" applyAlignment="1">
      <alignment horizontal="center" vertical="center"/>
    </xf>
    <xf numFmtId="0" fontId="12" fillId="11" borderId="10" xfId="0" applyFont="1" applyFill="1" applyBorder="1" applyAlignment="1">
      <alignment horizontal="center" vertical="center"/>
    </xf>
    <xf numFmtId="3" fontId="5" fillId="12" borderId="10" xfId="0" applyNumberFormat="1" applyFont="1" applyFill="1" applyBorder="1" applyAlignment="1" applyProtection="1">
      <alignment horizontal="center" vertical="center"/>
      <protection locked="0"/>
    </xf>
    <xf numFmtId="3" fontId="5" fillId="5" borderId="10" xfId="0" applyNumberFormat="1" applyFont="1" applyFill="1" applyBorder="1" applyAlignment="1" applyProtection="1">
      <alignment horizontal="center" vertical="center"/>
      <protection locked="0"/>
    </xf>
    <xf numFmtId="3" fontId="5" fillId="12" borderId="11" xfId="0" applyNumberFormat="1" applyFont="1" applyFill="1" applyBorder="1" applyAlignment="1" applyProtection="1">
      <alignment horizontal="center" vertical="center"/>
      <protection locked="0"/>
    </xf>
    <xf numFmtId="0" fontId="12" fillId="11" borderId="7" xfId="0" applyFont="1" applyFill="1" applyBorder="1" applyAlignment="1">
      <alignment horizontal="center" vertical="center"/>
    </xf>
    <xf numFmtId="0" fontId="12" fillId="11" borderId="4" xfId="0" applyFont="1" applyFill="1" applyBorder="1" applyAlignment="1">
      <alignment horizontal="center" vertical="center"/>
    </xf>
    <xf numFmtId="3" fontId="5" fillId="11" borderId="4" xfId="0" applyNumberFormat="1" applyFont="1" applyFill="1" applyBorder="1" applyAlignment="1">
      <alignment horizontal="center" vertical="center"/>
    </xf>
    <xf numFmtId="3" fontId="5" fillId="11" borderId="19" xfId="0" applyNumberFormat="1" applyFont="1" applyFill="1" applyBorder="1" applyAlignment="1">
      <alignment horizontal="center" vertical="center"/>
    </xf>
    <xf numFmtId="3" fontId="5" fillId="12" borderId="4" xfId="0" applyNumberFormat="1" applyFont="1" applyFill="1" applyBorder="1" applyAlignment="1" applyProtection="1">
      <alignment horizontal="center" vertical="center"/>
      <protection locked="0"/>
    </xf>
    <xf numFmtId="3" fontId="5" fillId="5" borderId="4" xfId="0" applyNumberFormat="1" applyFont="1" applyFill="1" applyBorder="1" applyAlignment="1" applyProtection="1">
      <alignment horizontal="center" vertical="center"/>
      <protection locked="0"/>
    </xf>
    <xf numFmtId="3" fontId="5" fillId="12" borderId="19" xfId="0" applyNumberFormat="1" applyFont="1" applyFill="1" applyBorder="1" applyAlignment="1" applyProtection="1">
      <alignment horizontal="center" vertical="center"/>
      <protection locked="0"/>
    </xf>
    <xf numFmtId="3" fontId="5" fillId="5" borderId="10" xfId="0" applyNumberFormat="1" applyFont="1" applyFill="1" applyBorder="1" applyAlignment="1">
      <alignment horizontal="center" vertical="center"/>
    </xf>
    <xf numFmtId="3" fontId="5" fillId="5" borderId="11" xfId="0" applyNumberFormat="1" applyFont="1" applyFill="1" applyBorder="1" applyAlignment="1">
      <alignment horizontal="center" vertical="center"/>
    </xf>
    <xf numFmtId="0" fontId="5" fillId="11" borderId="28" xfId="0" applyFont="1" applyFill="1" applyBorder="1" applyAlignment="1">
      <alignment vertical="center"/>
    </xf>
    <xf numFmtId="0" fontId="5" fillId="11" borderId="13" xfId="0" applyFont="1" applyFill="1" applyBorder="1" applyAlignment="1">
      <alignment vertical="center"/>
    </xf>
    <xf numFmtId="0" fontId="14" fillId="11" borderId="19" xfId="0" applyFont="1" applyFill="1" applyBorder="1" applyAlignment="1">
      <alignment horizontal="center" vertical="center"/>
    </xf>
    <xf numFmtId="3" fontId="5" fillId="11" borderId="13" xfId="0" applyNumberFormat="1" applyFont="1" applyFill="1" applyBorder="1" applyAlignment="1">
      <alignment horizontal="center" vertical="center"/>
    </xf>
    <xf numFmtId="3" fontId="5" fillId="11" borderId="14" xfId="0" applyNumberFormat="1" applyFont="1" applyFill="1" applyBorder="1" applyAlignment="1">
      <alignment horizontal="center" vertical="center"/>
    </xf>
    <xf numFmtId="3" fontId="5" fillId="11" borderId="13" xfId="0" applyNumberFormat="1" applyFont="1" applyFill="1" applyBorder="1" applyAlignment="1">
      <alignment vertical="center"/>
    </xf>
    <xf numFmtId="3" fontId="5" fillId="11" borderId="14" xfId="0" applyNumberFormat="1" applyFont="1" applyFill="1" applyBorder="1" applyAlignment="1">
      <alignment vertical="center"/>
    </xf>
    <xf numFmtId="0" fontId="0" fillId="2" borderId="0" xfId="0" applyFill="1" applyAlignment="1">
      <alignment vertical="center"/>
    </xf>
    <xf numFmtId="0" fontId="0" fillId="2" borderId="4" xfId="0" applyFill="1" applyBorder="1" applyAlignment="1" applyProtection="1">
      <alignment vertical="center"/>
      <protection locked="0"/>
    </xf>
    <xf numFmtId="0" fontId="29" fillId="2" borderId="0" xfId="0" applyFont="1" applyFill="1" applyAlignment="1">
      <alignment vertical="center"/>
    </xf>
    <xf numFmtId="0" fontId="15" fillId="2" borderId="0" xfId="0" applyFont="1" applyFill="1" applyAlignment="1">
      <alignment vertical="center"/>
    </xf>
    <xf numFmtId="0" fontId="0" fillId="4" borderId="15" xfId="0" applyFill="1" applyBorder="1" applyAlignment="1">
      <alignment horizontal="center" vertical="center"/>
    </xf>
    <xf numFmtId="14" fontId="0" fillId="4" borderId="16" xfId="0" applyNumberFormat="1" applyFill="1" applyBorder="1" applyAlignment="1" applyProtection="1">
      <alignment horizontal="center" vertical="center"/>
      <protection locked="0"/>
    </xf>
    <xf numFmtId="3" fontId="0" fillId="4" borderId="18" xfId="0" applyNumberFormat="1" applyFill="1" applyBorder="1" applyAlignment="1" applyProtection="1">
      <alignment horizontal="center" vertical="center"/>
      <protection locked="0"/>
    </xf>
    <xf numFmtId="0" fontId="0" fillId="4" borderId="7" xfId="0" applyFill="1" applyBorder="1" applyAlignment="1">
      <alignment horizontal="center" vertical="center"/>
    </xf>
    <xf numFmtId="0" fontId="0" fillId="4" borderId="4" xfId="0" applyFill="1" applyBorder="1" applyAlignment="1" applyProtection="1">
      <alignment horizontal="center" vertical="center"/>
      <protection locked="0"/>
    </xf>
    <xf numFmtId="3" fontId="0" fillId="4" borderId="19" xfId="0" applyNumberFormat="1" applyFill="1" applyBorder="1" applyAlignment="1" applyProtection="1">
      <alignment horizontal="center" vertical="center"/>
      <protection locked="0"/>
    </xf>
    <xf numFmtId="0" fontId="0" fillId="4" borderId="28" xfId="0" applyFill="1" applyBorder="1" applyAlignment="1">
      <alignment horizontal="center" vertical="center"/>
    </xf>
    <xf numFmtId="0" fontId="0" fillId="4" borderId="13" xfId="0" applyFill="1" applyBorder="1" applyAlignment="1" applyProtection="1">
      <alignment horizontal="center" vertical="center"/>
      <protection locked="0"/>
    </xf>
    <xf numFmtId="3" fontId="0" fillId="4" borderId="14" xfId="0" applyNumberFormat="1" applyFill="1" applyBorder="1" applyAlignment="1" applyProtection="1">
      <alignment horizontal="center" vertical="center"/>
      <protection locked="0"/>
    </xf>
    <xf numFmtId="0" fontId="14" fillId="2" borderId="29" xfId="0" applyFont="1" applyFill="1" applyBorder="1"/>
    <xf numFmtId="0" fontId="15" fillId="6" borderId="0" xfId="0" applyFont="1" applyFill="1"/>
    <xf numFmtId="0" fontId="15" fillId="4" borderId="0" xfId="0" applyFont="1" applyFill="1"/>
    <xf numFmtId="0" fontId="39" fillId="0" borderId="4" xfId="0" applyFont="1" applyBorder="1" applyAlignment="1" applyProtection="1">
      <alignment vertical="center"/>
      <protection locked="0"/>
    </xf>
    <xf numFmtId="0" fontId="22" fillId="4" borderId="0" xfId="0" applyFont="1" applyFill="1" applyAlignment="1">
      <alignment horizontal="right"/>
    </xf>
    <xf numFmtId="0" fontId="38" fillId="4" borderId="0" xfId="0" applyFont="1" applyFill="1" applyAlignment="1">
      <alignment horizontal="center" vertical="center"/>
    </xf>
    <xf numFmtId="0" fontId="22" fillId="4" borderId="30" xfId="0" applyFont="1" applyFill="1" applyBorder="1" applyAlignment="1">
      <alignment horizontal="center"/>
    </xf>
    <xf numFmtId="0" fontId="22" fillId="2" borderId="0" xfId="0" applyFont="1" applyFill="1" applyAlignment="1">
      <alignment horizontal="right" vertical="center"/>
    </xf>
    <xf numFmtId="0" fontId="51" fillId="2" borderId="0" xfId="0" applyFont="1" applyFill="1" applyAlignment="1">
      <alignment vertical="center"/>
    </xf>
    <xf numFmtId="0" fontId="51" fillId="2" borderId="0" xfId="0" applyFont="1" applyFill="1" applyAlignment="1" applyProtection="1">
      <alignment vertical="center"/>
      <protection locked="0"/>
    </xf>
    <xf numFmtId="0" fontId="0" fillId="2" borderId="4" xfId="0" applyFill="1" applyBorder="1" applyAlignment="1" applyProtection="1">
      <alignment horizontal="center" vertical="center"/>
      <protection locked="0"/>
    </xf>
    <xf numFmtId="0" fontId="14" fillId="7" borderId="0" xfId="0" applyFont="1" applyFill="1" applyAlignment="1">
      <alignment horizontal="left" vertical="center"/>
    </xf>
    <xf numFmtId="0" fontId="14" fillId="11" borderId="4"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4" xfId="0" applyFont="1" applyFill="1" applyBorder="1" applyAlignment="1">
      <alignment horizontal="center" vertical="center"/>
    </xf>
    <xf numFmtId="0" fontId="12" fillId="11" borderId="28" xfId="0" applyFont="1" applyFill="1" applyBorder="1" applyAlignment="1">
      <alignment horizontal="center" vertical="center"/>
    </xf>
    <xf numFmtId="0" fontId="12" fillId="11" borderId="13" xfId="0" applyFont="1" applyFill="1" applyBorder="1" applyAlignment="1">
      <alignment horizontal="center" vertical="center"/>
    </xf>
    <xf numFmtId="0" fontId="0" fillId="2" borderId="2" xfId="0" applyFill="1" applyBorder="1" applyAlignment="1">
      <alignment vertical="center"/>
    </xf>
    <xf numFmtId="0" fontId="14" fillId="2" borderId="31" xfId="0" applyFont="1" applyFill="1" applyBorder="1"/>
    <xf numFmtId="0" fontId="0" fillId="4" borderId="28" xfId="0" applyFill="1" applyBorder="1" applyAlignment="1" applyProtection="1">
      <alignment horizontal="center"/>
      <protection locked="0"/>
    </xf>
    <xf numFmtId="0" fontId="0" fillId="4" borderId="13" xfId="0" applyFill="1" applyBorder="1" applyAlignment="1" applyProtection="1">
      <alignment horizontal="center"/>
      <protection locked="0"/>
    </xf>
    <xf numFmtId="3" fontId="0" fillId="4" borderId="14" xfId="0" applyNumberFormat="1" applyFill="1" applyBorder="1" applyAlignment="1" applyProtection="1">
      <alignment horizontal="center"/>
      <protection locked="0"/>
    </xf>
    <xf numFmtId="3" fontId="5" fillId="5" borderId="4" xfId="0" applyNumberFormat="1" applyFont="1" applyFill="1" applyBorder="1" applyAlignment="1">
      <alignment horizontal="center" vertical="center"/>
    </xf>
    <xf numFmtId="0" fontId="39" fillId="0" borderId="4" xfId="0" applyFont="1" applyBorder="1" applyAlignment="1" applyProtection="1">
      <alignment horizontal="center" vertical="center"/>
      <protection locked="0"/>
    </xf>
    <xf numFmtId="3" fontId="5" fillId="3" borderId="4" xfId="0" applyNumberFormat="1" applyFont="1" applyFill="1" applyBorder="1" applyAlignment="1">
      <alignment horizontal="center" vertical="center"/>
    </xf>
    <xf numFmtId="0" fontId="39" fillId="0" borderId="0" xfId="0" applyFont="1"/>
    <xf numFmtId="0" fontId="52" fillId="0" borderId="0" xfId="0" applyFont="1"/>
    <xf numFmtId="49" fontId="0" fillId="0" borderId="0" xfId="0" applyNumberFormat="1"/>
    <xf numFmtId="0" fontId="5" fillId="0" borderId="0" xfId="6"/>
    <xf numFmtId="0" fontId="5" fillId="0" borderId="0" xfId="6" applyAlignment="1">
      <alignment horizontal="center" vertical="center"/>
    </xf>
    <xf numFmtId="0" fontId="5" fillId="0" borderId="32" xfId="6" applyBorder="1" applyAlignment="1">
      <alignment horizontal="center" vertical="center"/>
    </xf>
    <xf numFmtId="0" fontId="5" fillId="0" borderId="33" xfId="6" applyBorder="1" applyAlignment="1">
      <alignment horizontal="center" vertical="center"/>
    </xf>
    <xf numFmtId="0" fontId="5" fillId="0" borderId="34" xfId="6" applyBorder="1" applyAlignment="1">
      <alignment horizontal="center" vertical="center"/>
    </xf>
    <xf numFmtId="0" fontId="5" fillId="0" borderId="35" xfId="6" applyBorder="1" applyAlignment="1">
      <alignment horizontal="center" vertical="center"/>
    </xf>
    <xf numFmtId="0" fontId="5" fillId="0" borderId="36" xfId="6" applyBorder="1" applyAlignment="1">
      <alignment horizontal="center" vertical="center"/>
    </xf>
    <xf numFmtId="0" fontId="5" fillId="0" borderId="37" xfId="6" applyBorder="1"/>
    <xf numFmtId="0" fontId="5" fillId="0" borderId="15" xfId="6" applyBorder="1"/>
    <xf numFmtId="0" fontId="5" fillId="0" borderId="38" xfId="6" applyBorder="1" applyAlignment="1">
      <alignment horizontal="center" vertical="center"/>
    </xf>
    <xf numFmtId="0" fontId="5" fillId="0" borderId="15" xfId="6" applyBorder="1" applyAlignment="1">
      <alignment horizontal="center" vertical="center"/>
    </xf>
    <xf numFmtId="0" fontId="55" fillId="2" borderId="16" xfId="6" applyFont="1" applyFill="1" applyBorder="1" applyAlignment="1">
      <alignment vertical="center" wrapText="1"/>
    </xf>
    <xf numFmtId="0" fontId="55" fillId="2" borderId="38" xfId="6" applyFont="1" applyFill="1" applyBorder="1" applyAlignment="1">
      <alignment horizontal="center" vertical="center" wrapText="1"/>
    </xf>
    <xf numFmtId="0" fontId="5" fillId="0" borderId="16" xfId="6" applyBorder="1"/>
    <xf numFmtId="0" fontId="5" fillId="0" borderId="18" xfId="6" applyBorder="1"/>
    <xf numFmtId="0" fontId="5" fillId="0" borderId="7" xfId="6" applyBorder="1"/>
    <xf numFmtId="0" fontId="5" fillId="0" borderId="39" xfId="6" applyBorder="1" applyAlignment="1">
      <alignment horizontal="center" vertical="center"/>
    </xf>
    <xf numFmtId="0" fontId="55" fillId="2" borderId="4" xfId="6" applyFont="1" applyFill="1" applyBorder="1" applyAlignment="1">
      <alignment vertical="center" wrapText="1"/>
    </xf>
    <xf numFmtId="0" fontId="55" fillId="2" borderId="39" xfId="6" applyFont="1" applyFill="1" applyBorder="1" applyAlignment="1">
      <alignment horizontal="center" vertical="center" wrapText="1"/>
    </xf>
    <xf numFmtId="0" fontId="5" fillId="0" borderId="4" xfId="6" applyBorder="1"/>
    <xf numFmtId="0" fontId="5" fillId="0" borderId="19" xfId="6" applyBorder="1"/>
    <xf numFmtId="0" fontId="5" fillId="0" borderId="28" xfId="6" applyBorder="1"/>
    <xf numFmtId="0" fontId="5" fillId="0" borderId="40" xfId="6" applyBorder="1" applyAlignment="1">
      <alignment horizontal="center" vertical="center"/>
    </xf>
    <xf numFmtId="0" fontId="55" fillId="2" borderId="13" xfId="6" applyFont="1" applyFill="1" applyBorder="1" applyAlignment="1">
      <alignment vertical="center" wrapText="1"/>
    </xf>
    <xf numFmtId="0" fontId="55" fillId="2" borderId="40" xfId="6" applyFont="1" applyFill="1" applyBorder="1" applyAlignment="1">
      <alignment horizontal="center" vertical="center" wrapText="1"/>
    </xf>
    <xf numFmtId="0" fontId="5" fillId="0" borderId="13" xfId="6" applyBorder="1"/>
    <xf numFmtId="0" fontId="5" fillId="0" borderId="14" xfId="6" applyBorder="1"/>
    <xf numFmtId="49" fontId="52" fillId="0" borderId="0" xfId="0" applyNumberFormat="1" applyFont="1"/>
    <xf numFmtId="14" fontId="52" fillId="0" borderId="0" xfId="0" applyNumberFormat="1" applyFont="1"/>
    <xf numFmtId="0" fontId="52" fillId="10" borderId="22" xfId="0" applyFont="1" applyFill="1" applyBorder="1" applyAlignment="1" applyProtection="1">
      <alignment vertical="center"/>
      <protection locked="0"/>
    </xf>
    <xf numFmtId="0" fontId="5" fillId="0" borderId="41" xfId="6" applyBorder="1"/>
    <xf numFmtId="3" fontId="0" fillId="0" borderId="0" xfId="0" applyNumberFormat="1"/>
    <xf numFmtId="3" fontId="52" fillId="0" borderId="0" xfId="0" applyNumberFormat="1" applyFont="1"/>
    <xf numFmtId="165" fontId="5" fillId="13" borderId="4" xfId="0" applyNumberFormat="1" applyFont="1" applyFill="1" applyBorder="1" applyAlignment="1" applyProtection="1">
      <alignment horizontal="center" vertical="center"/>
      <protection locked="0"/>
    </xf>
    <xf numFmtId="165" fontId="5" fillId="13" borderId="10" xfId="0" applyNumberFormat="1" applyFont="1" applyFill="1" applyBorder="1" applyAlignment="1" applyProtection="1">
      <alignment horizontal="center" vertical="center"/>
      <protection locked="0"/>
    </xf>
    <xf numFmtId="165" fontId="5" fillId="13" borderId="13" xfId="0" applyNumberFormat="1" applyFont="1" applyFill="1" applyBorder="1" applyAlignment="1" applyProtection="1">
      <alignment horizontal="center" vertical="center"/>
      <protection locked="0"/>
    </xf>
    <xf numFmtId="0" fontId="38" fillId="3" borderId="0" xfId="0" applyFont="1" applyFill="1" applyAlignment="1">
      <alignment horizontal="right" vertical="center"/>
    </xf>
    <xf numFmtId="0" fontId="0" fillId="15" borderId="0" xfId="0" applyFill="1" applyAlignment="1">
      <alignment horizontal="left" vertical="center"/>
    </xf>
    <xf numFmtId="0" fontId="53" fillId="4" borderId="0" xfId="0" applyFont="1" applyFill="1" applyAlignment="1" applyProtection="1">
      <alignment horizontal="center"/>
      <protection locked="0"/>
    </xf>
    <xf numFmtId="0" fontId="54" fillId="0" borderId="0" xfId="0" applyFont="1" applyProtection="1">
      <protection locked="0"/>
    </xf>
    <xf numFmtId="0" fontId="39" fillId="16" borderId="0" xfId="0" applyFont="1" applyFill="1"/>
    <xf numFmtId="0" fontId="0" fillId="17" borderId="0" xfId="0" applyFill="1" applyAlignment="1">
      <alignment horizontal="right" vertical="center"/>
    </xf>
    <xf numFmtId="0" fontId="5" fillId="18" borderId="0" xfId="6" applyFill="1"/>
    <xf numFmtId="0" fontId="5" fillId="15" borderId="0" xfId="6" applyFill="1"/>
    <xf numFmtId="0" fontId="60" fillId="15" borderId="0" xfId="6" applyFont="1" applyFill="1" applyAlignment="1">
      <alignment vertical="top"/>
    </xf>
    <xf numFmtId="0" fontId="61" fillId="15" borderId="0" xfId="6" applyFont="1" applyFill="1" applyAlignment="1">
      <alignment wrapText="1"/>
    </xf>
    <xf numFmtId="0" fontId="60" fillId="15" borderId="0" xfId="6" applyFont="1" applyFill="1" applyAlignment="1">
      <alignment wrapText="1"/>
    </xf>
    <xf numFmtId="0" fontId="60" fillId="15" borderId="0" xfId="6" applyFont="1" applyFill="1"/>
    <xf numFmtId="0" fontId="60" fillId="15" borderId="0" xfId="7" applyFont="1" applyFill="1" applyAlignment="1">
      <alignment wrapText="1"/>
    </xf>
    <xf numFmtId="0" fontId="63" fillId="15" borderId="0" xfId="8" applyFont="1" applyFill="1" applyAlignment="1" applyProtection="1"/>
    <xf numFmtId="0" fontId="8" fillId="15" borderId="0" xfId="6" applyFont="1" applyFill="1" applyAlignment="1">
      <alignment horizontal="right" wrapText="1"/>
    </xf>
    <xf numFmtId="0" fontId="60" fillId="15" borderId="0" xfId="6" applyFont="1" applyFill="1" applyAlignment="1">
      <alignment horizontal="right" wrapText="1"/>
    </xf>
    <xf numFmtId="0" fontId="8" fillId="3" borderId="30" xfId="0" applyFont="1" applyFill="1" applyBorder="1" applyAlignment="1">
      <alignment horizontal="right" vertical="center"/>
    </xf>
    <xf numFmtId="0" fontId="0" fillId="0" borderId="0" xfId="0"/>
    <xf numFmtId="0" fontId="0" fillId="0" borderId="0" xfId="0" applyAlignment="1">
      <alignment wrapText="1"/>
    </xf>
    <xf numFmtId="0" fontId="64" fillId="3" borderId="0" xfId="0" applyFont="1" applyFill="1" applyAlignment="1">
      <alignment horizontal="center"/>
    </xf>
    <xf numFmtId="0" fontId="43" fillId="4" borderId="0" xfId="0" applyFont="1" applyFill="1" applyAlignment="1">
      <alignment horizontal="center" vertical="center"/>
    </xf>
    <xf numFmtId="0" fontId="0" fillId="14" borderId="0" xfId="0" applyFill="1"/>
    <xf numFmtId="0" fontId="38" fillId="4" borderId="0" xfId="0" applyFont="1" applyFill="1" applyAlignment="1">
      <alignment horizontal="center" vertical="center"/>
    </xf>
    <xf numFmtId="0" fontId="0" fillId="0" borderId="0" xfId="0" applyAlignment="1">
      <alignment horizontal="center" vertical="center"/>
    </xf>
    <xf numFmtId="0" fontId="0" fillId="9" borderId="42" xfId="0" applyFill="1" applyBorder="1" applyAlignment="1" applyProtection="1">
      <alignment vertical="top"/>
      <protection locked="0"/>
    </xf>
    <xf numFmtId="0" fontId="0" fillId="9" borderId="23" xfId="0" applyFill="1" applyBorder="1" applyAlignment="1" applyProtection="1">
      <alignment vertical="top"/>
      <protection locked="0"/>
    </xf>
    <xf numFmtId="0" fontId="40" fillId="4" borderId="22" xfId="0" applyFont="1" applyFill="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52" fillId="10" borderId="22" xfId="0" applyFont="1" applyFill="1" applyBorder="1" applyAlignment="1" applyProtection="1">
      <alignment vertical="top"/>
      <protection locked="0"/>
    </xf>
    <xf numFmtId="0" fontId="0" fillId="10" borderId="22" xfId="0" applyFill="1" applyBorder="1" applyAlignment="1" applyProtection="1">
      <alignment vertical="top"/>
      <protection locked="0"/>
    </xf>
    <xf numFmtId="0" fontId="42" fillId="4" borderId="0" xfId="0" applyFont="1" applyFill="1" applyAlignment="1">
      <alignment horizontal="center" vertical="center"/>
    </xf>
    <xf numFmtId="0" fontId="43" fillId="4" borderId="43" xfId="0" applyFont="1" applyFill="1" applyBorder="1" applyAlignment="1">
      <alignment vertical="center"/>
    </xf>
    <xf numFmtId="0" fontId="0" fillId="0" borderId="44" xfId="0" applyBorder="1" applyAlignment="1">
      <alignment vertical="center"/>
    </xf>
    <xf numFmtId="0" fontId="35" fillId="15" borderId="0" xfId="6" applyFont="1" applyFill="1"/>
    <xf numFmtId="0" fontId="5" fillId="15" borderId="0" xfId="6" applyFill="1"/>
    <xf numFmtId="0" fontId="10" fillId="3" borderId="29" xfId="0" applyFont="1" applyFill="1" applyBorder="1" applyAlignment="1">
      <alignment horizontal="left"/>
    </xf>
    <xf numFmtId="0" fontId="0" fillId="0" borderId="29" xfId="0" applyBorder="1"/>
    <xf numFmtId="0" fontId="6" fillId="2" borderId="39" xfId="0" applyFont="1" applyFill="1" applyBorder="1" applyAlignment="1" applyProtection="1">
      <alignment horizontal="left" vertical="center"/>
      <protection locked="0"/>
    </xf>
    <xf numFmtId="0" fontId="0" fillId="0" borderId="48" xfId="0" applyBorder="1" applyAlignment="1">
      <alignment horizontal="left" vertical="center"/>
    </xf>
    <xf numFmtId="0" fontId="0" fillId="0" borderId="46" xfId="0" applyBorder="1" applyAlignment="1">
      <alignment horizontal="left" vertical="center"/>
    </xf>
    <xf numFmtId="0" fontId="6" fillId="2" borderId="39" xfId="0" applyFont="1" applyFill="1" applyBorder="1" applyAlignment="1" applyProtection="1">
      <alignment vertical="center"/>
      <protection locked="0"/>
    </xf>
    <xf numFmtId="0" fontId="1" fillId="4" borderId="48" xfId="0" applyFont="1" applyFill="1" applyBorder="1" applyAlignment="1" applyProtection="1">
      <alignment vertical="center"/>
      <protection locked="0"/>
    </xf>
    <xf numFmtId="0" fontId="1" fillId="4" borderId="46" xfId="0" applyFont="1" applyFill="1" applyBorder="1" applyAlignment="1" applyProtection="1">
      <alignment vertical="center"/>
      <protection locked="0"/>
    </xf>
    <xf numFmtId="0" fontId="7" fillId="3" borderId="0" xfId="0" applyFont="1" applyFill="1" applyAlignment="1">
      <alignment horizontal="left"/>
    </xf>
    <xf numFmtId="0" fontId="1" fillId="4" borderId="48" xfId="0" applyFont="1" applyFill="1" applyBorder="1" applyAlignment="1" applyProtection="1">
      <alignment horizontal="left" vertical="center"/>
      <protection locked="0"/>
    </xf>
    <xf numFmtId="0" fontId="0" fillId="0" borderId="48" xfId="0" applyBorder="1" applyAlignment="1" applyProtection="1">
      <alignment vertical="center"/>
      <protection locked="0"/>
    </xf>
    <xf numFmtId="0" fontId="0" fillId="0" borderId="46" xfId="0" applyBorder="1" applyAlignment="1" applyProtection="1">
      <alignment vertical="center"/>
      <protection locked="0"/>
    </xf>
    <xf numFmtId="0" fontId="7" fillId="3" borderId="0" xfId="0" applyFont="1" applyFill="1"/>
    <xf numFmtId="0" fontId="7" fillId="3" borderId="47" xfId="0" applyFont="1" applyFill="1" applyBorder="1"/>
    <xf numFmtId="0" fontId="0" fillId="0" borderId="47" xfId="0" applyBorder="1"/>
    <xf numFmtId="0" fontId="25" fillId="3" borderId="0" xfId="0" applyFont="1" applyFill="1"/>
    <xf numFmtId="0" fontId="7" fillId="3" borderId="0" xfId="0" applyFont="1" applyFill="1" applyAlignment="1">
      <alignment horizontal="left" vertical="center"/>
    </xf>
    <xf numFmtId="0" fontId="24" fillId="0" borderId="0" xfId="0" applyFont="1" applyAlignment="1">
      <alignment vertical="center"/>
    </xf>
    <xf numFmtId="0" fontId="24" fillId="0" borderId="0" xfId="0" applyFont="1"/>
    <xf numFmtId="0" fontId="5" fillId="2" borderId="39" xfId="0" applyFont="1" applyFill="1" applyBorder="1" applyAlignment="1" applyProtection="1">
      <alignment vertical="center"/>
      <protection locked="0"/>
    </xf>
    <xf numFmtId="0" fontId="24" fillId="4" borderId="48" xfId="0" applyFont="1" applyFill="1" applyBorder="1" applyAlignment="1" applyProtection="1">
      <alignment vertical="center"/>
      <protection locked="0"/>
    </xf>
    <xf numFmtId="0" fontId="24" fillId="4" borderId="46" xfId="0" applyFont="1" applyFill="1" applyBorder="1" applyAlignment="1" applyProtection="1">
      <alignment vertical="center"/>
      <protection locked="0"/>
    </xf>
    <xf numFmtId="0" fontId="10" fillId="3" borderId="0" xfId="0" applyFont="1" applyFill="1" applyAlignment="1">
      <alignment horizontal="left"/>
    </xf>
    <xf numFmtId="0" fontId="9" fillId="3" borderId="0" xfId="0" applyFont="1" applyFill="1" applyAlignment="1">
      <alignment horizontal="center" vertical="center"/>
    </xf>
    <xf numFmtId="0" fontId="0" fillId="7" borderId="0" xfId="0" applyFill="1" applyAlignment="1">
      <alignment horizontal="center" vertical="center"/>
    </xf>
    <xf numFmtId="49" fontId="19" fillId="2" borderId="39" xfId="0" applyNumberFormat="1" applyFont="1" applyFill="1" applyBorder="1" applyAlignment="1" applyProtection="1">
      <alignment horizontal="center" vertical="center"/>
      <protection locked="0"/>
    </xf>
    <xf numFmtId="49" fontId="19" fillId="4" borderId="46" xfId="0" applyNumberFormat="1" applyFont="1" applyFill="1" applyBorder="1" applyAlignment="1" applyProtection="1">
      <alignment horizontal="center" vertical="center"/>
      <protection locked="0"/>
    </xf>
    <xf numFmtId="0" fontId="8" fillId="3" borderId="0" xfId="0" applyFont="1" applyFill="1" applyAlignment="1">
      <alignment horizontal="right" vertical="center"/>
    </xf>
    <xf numFmtId="0" fontId="0" fillId="0" borderId="45" xfId="0" applyBorder="1" applyAlignment="1">
      <alignment horizontal="right" vertical="center"/>
    </xf>
    <xf numFmtId="0" fontId="38" fillId="15" borderId="0" xfId="0" applyFont="1" applyFill="1" applyAlignment="1" applyProtection="1">
      <alignment horizontal="center" vertical="center"/>
      <protection locked="0"/>
    </xf>
    <xf numFmtId="0" fontId="0" fillId="15" borderId="0" xfId="0" applyFill="1" applyAlignment="1" applyProtection="1">
      <alignment horizontal="center" vertical="center"/>
      <protection locked="0"/>
    </xf>
    <xf numFmtId="0" fontId="38" fillId="15" borderId="0" xfId="0" applyFont="1" applyFill="1" applyAlignment="1">
      <alignment horizontal="left" vertical="center"/>
    </xf>
    <xf numFmtId="0" fontId="0" fillId="15" borderId="0" xfId="0" applyFill="1" applyAlignment="1">
      <alignment horizontal="left" vertical="center"/>
    </xf>
    <xf numFmtId="0" fontId="4" fillId="7" borderId="30" xfId="0" applyFont="1" applyFill="1" applyBorder="1" applyAlignment="1">
      <alignment horizontal="center" vertical="center"/>
    </xf>
    <xf numFmtId="0" fontId="4" fillId="7" borderId="0" xfId="0" applyFont="1" applyFill="1" applyAlignment="1">
      <alignment horizontal="center" vertical="center"/>
    </xf>
    <xf numFmtId="0" fontId="22" fillId="15" borderId="0" xfId="0" applyFont="1" applyFill="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0" fillId="7" borderId="30" xfId="0" applyFill="1" applyBorder="1" applyAlignment="1">
      <alignment horizontal="center" vertical="center"/>
    </xf>
    <xf numFmtId="0" fontId="14" fillId="7" borderId="0" xfId="0" applyFont="1" applyFill="1" applyAlignment="1">
      <alignment horizontal="left" vertical="center"/>
    </xf>
    <xf numFmtId="0" fontId="0" fillId="7" borderId="0" xfId="0" applyFill="1" applyAlignment="1">
      <alignment horizontal="center"/>
    </xf>
    <xf numFmtId="0" fontId="0" fillId="7" borderId="30" xfId="0" applyFill="1" applyBorder="1"/>
    <xf numFmtId="0" fontId="0" fillId="7" borderId="0" xfId="0" applyFill="1"/>
    <xf numFmtId="0" fontId="15" fillId="7" borderId="0" xfId="0" applyFont="1" applyFill="1" applyAlignment="1">
      <alignment horizontal="left"/>
    </xf>
    <xf numFmtId="14" fontId="32" fillId="2" borderId="39" xfId="0" applyNumberFormat="1" applyFont="1" applyFill="1" applyBorder="1" applyAlignment="1" applyProtection="1">
      <alignment horizontal="center" vertical="center"/>
      <protection locked="0"/>
    </xf>
    <xf numFmtId="14" fontId="32" fillId="2" borderId="48" xfId="0" applyNumberFormat="1" applyFont="1" applyFill="1" applyBorder="1" applyAlignment="1" applyProtection="1">
      <alignment horizontal="center" vertical="center"/>
      <protection locked="0"/>
    </xf>
    <xf numFmtId="14" fontId="0" fillId="0" borderId="46" xfId="0" applyNumberFormat="1" applyBorder="1" applyAlignment="1" applyProtection="1">
      <alignment horizontal="center" vertical="center"/>
      <protection locked="0"/>
    </xf>
    <xf numFmtId="0" fontId="15" fillId="7" borderId="47" xfId="0" applyFont="1" applyFill="1" applyBorder="1" applyAlignment="1">
      <alignment horizontal="left"/>
    </xf>
    <xf numFmtId="0" fontId="15" fillId="7" borderId="0" xfId="0" applyFont="1" applyFill="1" applyAlignment="1">
      <alignment horizontal="left" wrapText="1"/>
    </xf>
    <xf numFmtId="0" fontId="0" fillId="0" borderId="47" xfId="0" applyBorder="1" applyAlignment="1">
      <alignment wrapText="1"/>
    </xf>
    <xf numFmtId="0" fontId="0" fillId="7" borderId="45" xfId="0" applyFill="1" applyBorder="1"/>
    <xf numFmtId="0" fontId="27" fillId="3" borderId="0" xfId="0" applyFont="1" applyFill="1"/>
    <xf numFmtId="0" fontId="28" fillId="0" borderId="0" xfId="0" applyFont="1"/>
    <xf numFmtId="0" fontId="27" fillId="3" borderId="0" xfId="0" applyFont="1" applyFill="1" applyAlignment="1">
      <alignment horizontal="center"/>
    </xf>
    <xf numFmtId="0" fontId="29" fillId="0" borderId="0" xfId="0" applyFont="1" applyAlignment="1">
      <alignment horizontal="center"/>
    </xf>
    <xf numFmtId="0" fontId="5" fillId="2" borderId="39" xfId="0" applyFont="1" applyFill="1" applyBorder="1" applyAlignment="1" applyProtection="1">
      <alignment horizontal="center" vertical="center"/>
      <protection locked="0"/>
    </xf>
    <xf numFmtId="0" fontId="0" fillId="4" borderId="48" xfId="0" applyFill="1" applyBorder="1" applyAlignment="1" applyProtection="1">
      <alignment vertical="center"/>
      <protection locked="0"/>
    </xf>
    <xf numFmtId="0" fontId="0" fillId="4" borderId="46" xfId="0" applyFill="1" applyBorder="1" applyAlignment="1" applyProtection="1">
      <alignment vertical="center"/>
      <protection locked="0"/>
    </xf>
    <xf numFmtId="0" fontId="7" fillId="3" borderId="49" xfId="0" applyFont="1" applyFill="1" applyBorder="1" applyAlignment="1">
      <alignment horizontal="center"/>
    </xf>
    <xf numFmtId="0" fontId="0" fillId="7" borderId="29" xfId="0" applyFill="1" applyBorder="1" applyAlignment="1">
      <alignment horizontal="center"/>
    </xf>
    <xf numFmtId="0" fontId="0" fillId="7" borderId="50" xfId="0" applyFill="1" applyBorder="1" applyAlignment="1">
      <alignment horizontal="center"/>
    </xf>
    <xf numFmtId="0" fontId="0" fillId="7" borderId="30" xfId="0" applyFill="1" applyBorder="1" applyAlignment="1">
      <alignment horizontal="center"/>
    </xf>
    <xf numFmtId="0" fontId="0" fillId="7" borderId="45" xfId="0" applyFill="1" applyBorder="1" applyAlignment="1">
      <alignment horizontal="center"/>
    </xf>
    <xf numFmtId="0" fontId="0" fillId="7" borderId="38" xfId="0" applyFill="1" applyBorder="1" applyAlignment="1">
      <alignment horizontal="center"/>
    </xf>
    <xf numFmtId="0" fontId="0" fillId="7" borderId="47" xfId="0" applyFill="1" applyBorder="1" applyAlignment="1">
      <alignment horizontal="center"/>
    </xf>
    <xf numFmtId="0" fontId="0" fillId="7" borderId="51" xfId="0" applyFill="1" applyBorder="1" applyAlignment="1">
      <alignment horizontal="center"/>
    </xf>
    <xf numFmtId="0" fontId="0" fillId="4" borderId="48"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5" fillId="3" borderId="30" xfId="0" applyFont="1" applyFill="1" applyBorder="1"/>
    <xf numFmtId="0" fontId="0" fillId="0" borderId="45" xfId="0" applyBorder="1"/>
    <xf numFmtId="0" fontId="24" fillId="0" borderId="45" xfId="0" applyFont="1" applyBorder="1"/>
    <xf numFmtId="0" fontId="0" fillId="3" borderId="47" xfId="0" applyFill="1" applyBorder="1"/>
    <xf numFmtId="0" fontId="3" fillId="0" borderId="0" xfId="0" applyFont="1"/>
    <xf numFmtId="0" fontId="3" fillId="0" borderId="45" xfId="0" applyFont="1" applyBorder="1"/>
    <xf numFmtId="0" fontId="5" fillId="2" borderId="39" xfId="0" applyFont="1" applyFill="1" applyBorder="1" applyAlignment="1">
      <alignment horizontal="center" vertical="center"/>
    </xf>
    <xf numFmtId="0" fontId="0" fillId="4" borderId="48" xfId="0" applyFill="1" applyBorder="1" applyAlignment="1">
      <alignment horizontal="center" vertical="center"/>
    </xf>
    <xf numFmtId="0" fontId="0" fillId="4" borderId="46" xfId="0" applyFill="1" applyBorder="1" applyAlignment="1">
      <alignment horizontal="center" vertical="center"/>
    </xf>
    <xf numFmtId="0" fontId="11" fillId="3" borderId="0" xfId="0" applyFont="1" applyFill="1" applyAlignment="1">
      <alignment horizontal="center" vertical="center"/>
    </xf>
    <xf numFmtId="0" fontId="0" fillId="0" borderId="0" xfId="0" applyAlignment="1">
      <alignment vertical="center"/>
    </xf>
    <xf numFmtId="0" fontId="9" fillId="3" borderId="0" xfId="0" applyFont="1" applyFill="1" applyAlignment="1">
      <alignment horizontal="left" vertical="center"/>
    </xf>
    <xf numFmtId="0" fontId="0" fillId="0" borderId="0" xfId="0" applyAlignment="1">
      <alignment horizontal="left" vertical="center"/>
    </xf>
    <xf numFmtId="0" fontId="7" fillId="3" borderId="0" xfId="0" applyFont="1" applyFill="1" applyAlignment="1">
      <alignment horizontal="right" vertical="center"/>
    </xf>
    <xf numFmtId="0" fontId="0" fillId="0" borderId="0" xfId="0" applyAlignment="1">
      <alignment horizontal="right" vertical="center"/>
    </xf>
    <xf numFmtId="0" fontId="26" fillId="3" borderId="0" xfId="0" applyFont="1" applyFill="1" applyAlignment="1">
      <alignment horizontal="center"/>
    </xf>
    <xf numFmtId="0" fontId="13" fillId="7" borderId="0" xfId="0" applyFont="1" applyFill="1" applyAlignment="1">
      <alignment horizontal="right"/>
    </xf>
    <xf numFmtId="0" fontId="15" fillId="7" borderId="0" xfId="0" applyFont="1" applyFill="1" applyAlignment="1">
      <alignment horizontal="right"/>
    </xf>
    <xf numFmtId="0" fontId="12" fillId="3" borderId="0" xfId="0" applyFont="1" applyFill="1"/>
    <xf numFmtId="14" fontId="32" fillId="2" borderId="39" xfId="0" applyNumberFormat="1" applyFont="1" applyFill="1"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6" xfId="0" applyBorder="1" applyProtection="1">
      <protection locked="0"/>
    </xf>
    <xf numFmtId="0" fontId="14" fillId="7" borderId="0" xfId="0" applyFont="1" applyFill="1" applyAlignment="1">
      <alignment horizontal="right"/>
    </xf>
    <xf numFmtId="0" fontId="6" fillId="11" borderId="0" xfId="0" applyFont="1" applyFill="1" applyAlignment="1">
      <alignment horizontal="center" vertical="center"/>
    </xf>
    <xf numFmtId="0" fontId="1" fillId="11" borderId="0" xfId="0" applyFont="1" applyFill="1" applyAlignment="1">
      <alignment horizontal="center" vertical="center"/>
    </xf>
    <xf numFmtId="0" fontId="7" fillId="11" borderId="27" xfId="0" applyFont="1" applyFill="1" applyBorder="1" applyAlignment="1">
      <alignment horizontal="center" vertical="center"/>
    </xf>
    <xf numFmtId="0" fontId="14" fillId="0" borderId="7" xfId="0" applyFont="1" applyBorder="1" applyAlignment="1">
      <alignment vertical="center"/>
    </xf>
    <xf numFmtId="0" fontId="0" fillId="0" borderId="28" xfId="0" applyBorder="1" applyAlignment="1">
      <alignment vertical="center"/>
    </xf>
    <xf numFmtId="0" fontId="7" fillId="11" borderId="10" xfId="0" applyFont="1" applyFill="1" applyBorder="1" applyAlignment="1">
      <alignment horizontal="center" vertical="center" wrapText="1" shrinkToFit="1"/>
    </xf>
    <xf numFmtId="0" fontId="14" fillId="0" borderId="4" xfId="0" applyFont="1" applyBorder="1" applyAlignment="1">
      <alignment vertical="center" wrapText="1" shrinkToFit="1"/>
    </xf>
    <xf numFmtId="0" fontId="0" fillId="0" borderId="13" xfId="0" applyBorder="1" applyAlignment="1">
      <alignment vertical="center" wrapText="1" shrinkToFit="1"/>
    </xf>
    <xf numFmtId="0" fontId="33" fillId="11" borderId="52" xfId="0" applyFont="1" applyFill="1" applyBorder="1" applyAlignment="1">
      <alignment vertical="center"/>
    </xf>
    <xf numFmtId="0" fontId="7" fillId="11" borderId="52" xfId="0" applyFont="1" applyFill="1" applyBorder="1" applyAlignment="1">
      <alignment vertical="center"/>
    </xf>
    <xf numFmtId="0" fontId="46" fillId="11" borderId="52" xfId="0" applyFont="1" applyFill="1" applyBorder="1" applyAlignment="1">
      <alignment horizontal="right" vertical="center"/>
    </xf>
    <xf numFmtId="0" fontId="0" fillId="0" borderId="4" xfId="0" applyBorder="1" applyAlignment="1">
      <alignment vertical="center" wrapText="1" shrinkToFit="1"/>
    </xf>
    <xf numFmtId="0" fontId="7" fillId="11" borderId="11" xfId="0" applyFont="1" applyFill="1" applyBorder="1" applyAlignment="1">
      <alignment horizontal="center" vertical="center" wrapText="1" shrinkToFit="1"/>
    </xf>
    <xf numFmtId="0" fontId="0" fillId="0" borderId="19" xfId="0" applyBorder="1" applyAlignment="1">
      <alignment vertical="center" wrapText="1" shrinkToFit="1"/>
    </xf>
    <xf numFmtId="0" fontId="27" fillId="11" borderId="53" xfId="0" applyFont="1" applyFill="1" applyBorder="1"/>
    <xf numFmtId="0" fontId="29" fillId="0" borderId="53" xfId="0" applyFont="1" applyBorder="1"/>
    <xf numFmtId="0" fontId="0" fillId="0" borderId="53" xfId="0" applyBorder="1"/>
    <xf numFmtId="0" fontId="0" fillId="0" borderId="10" xfId="0" applyBorder="1" applyAlignment="1">
      <alignment vertical="center" wrapText="1" shrinkToFit="1"/>
    </xf>
    <xf numFmtId="0" fontId="7" fillId="11" borderId="4" xfId="0" applyFont="1" applyFill="1" applyBorder="1" applyAlignment="1">
      <alignment horizontal="center" vertical="center"/>
    </xf>
    <xf numFmtId="0" fontId="7" fillId="11" borderId="4" xfId="0" applyFont="1" applyFill="1" applyBorder="1" applyAlignment="1">
      <alignment horizontal="center" vertical="center" wrapText="1" shrinkToFit="1"/>
    </xf>
    <xf numFmtId="0" fontId="7" fillId="11" borderId="10" xfId="0" applyFont="1" applyFill="1" applyBorder="1" applyAlignment="1">
      <alignment horizontal="center" vertical="center"/>
    </xf>
    <xf numFmtId="0" fontId="14" fillId="0" borderId="10" xfId="0" applyFont="1" applyBorder="1" applyAlignment="1">
      <alignment vertical="center"/>
    </xf>
    <xf numFmtId="0" fontId="14" fillId="0" borderId="4" xfId="0" applyFont="1" applyBorder="1" applyAlignment="1">
      <alignment vertical="center"/>
    </xf>
    <xf numFmtId="0" fontId="14" fillId="0" borderId="4" xfId="0" applyFont="1" applyBorder="1" applyAlignment="1">
      <alignment horizontal="center" vertical="center" wrapText="1" shrinkToFit="1"/>
    </xf>
    <xf numFmtId="0" fontId="26" fillId="3" borderId="52" xfId="0" applyFont="1" applyFill="1" applyBorder="1" applyAlignment="1">
      <alignment horizontal="center"/>
    </xf>
    <xf numFmtId="0" fontId="1" fillId="0" borderId="52" xfId="0" applyFont="1" applyBorder="1" applyAlignment="1">
      <alignment horizontal="center"/>
    </xf>
    <xf numFmtId="0" fontId="12" fillId="2" borderId="54" xfId="0" applyFont="1" applyFill="1" applyBorder="1"/>
    <xf numFmtId="0" fontId="0" fillId="4" borderId="53" xfId="0" applyFill="1" applyBorder="1"/>
    <xf numFmtId="0" fontId="0" fillId="4" borderId="3" xfId="0" applyFill="1" applyBorder="1"/>
    <xf numFmtId="0" fontId="14" fillId="2" borderId="31" xfId="0" applyFont="1" applyFill="1" applyBorder="1"/>
    <xf numFmtId="0" fontId="14" fillId="2" borderId="29" xfId="0" applyFont="1" applyFill="1" applyBorder="1"/>
    <xf numFmtId="0" fontId="14" fillId="2" borderId="47"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49" xfId="0" applyFont="1" applyFill="1" applyBorder="1" applyAlignment="1" applyProtection="1">
      <alignment horizontal="center"/>
      <protection locked="0"/>
    </xf>
    <xf numFmtId="0" fontId="0" fillId="4" borderId="5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55" xfId="0" applyFill="1" applyBorder="1" applyAlignment="1" applyProtection="1">
      <alignment horizontal="center"/>
      <protection locked="0"/>
    </xf>
    <xf numFmtId="14" fontId="0" fillId="2" borderId="57" xfId="0" applyNumberFormat="1"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14" fillId="2" borderId="63" xfId="0" applyFont="1" applyFill="1" applyBorder="1"/>
    <xf numFmtId="0" fontId="14" fillId="2" borderId="47" xfId="0" applyFont="1" applyFill="1" applyBorder="1"/>
    <xf numFmtId="0" fontId="14" fillId="2"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5" fillId="2" borderId="39" xfId="0" applyFont="1" applyFill="1" applyBorder="1" applyAlignment="1" applyProtection="1">
      <alignment horizontal="left"/>
      <protection locked="0"/>
    </xf>
    <xf numFmtId="0" fontId="24" fillId="4" borderId="48" xfId="0" applyFont="1" applyFill="1" applyBorder="1" applyAlignment="1" applyProtection="1">
      <alignment horizontal="left"/>
      <protection locked="0"/>
    </xf>
    <xf numFmtId="0" fontId="24" fillId="4" borderId="46" xfId="0" applyFont="1" applyFill="1" applyBorder="1" applyAlignment="1" applyProtection="1">
      <alignment horizontal="left"/>
      <protection locked="0"/>
    </xf>
    <xf numFmtId="0" fontId="0" fillId="2" borderId="5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39" fillId="3" borderId="53" xfId="0" applyFont="1" applyFill="1" applyBorder="1" applyAlignment="1">
      <alignment horizontal="center" vertical="center" wrapText="1"/>
    </xf>
    <xf numFmtId="0" fontId="29" fillId="2" borderId="52" xfId="0" applyFont="1" applyFill="1" applyBorder="1" applyAlignment="1">
      <alignment horizontal="left" vertical="center"/>
    </xf>
    <xf numFmtId="0" fontId="0" fillId="0" borderId="52" xfId="0" applyBorder="1" applyAlignment="1">
      <alignment vertical="center"/>
    </xf>
    <xf numFmtId="0" fontId="0" fillId="0" borderId="58" xfId="0" applyBorder="1" applyAlignment="1">
      <alignment vertical="center"/>
    </xf>
    <xf numFmtId="0" fontId="21" fillId="2" borderId="59" xfId="0" applyFont="1" applyFill="1" applyBorder="1" applyAlignment="1">
      <alignment vertical="center"/>
    </xf>
    <xf numFmtId="0" fontId="0" fillId="4" borderId="60" xfId="0" applyFill="1" applyBorder="1" applyAlignment="1">
      <alignment vertical="center"/>
    </xf>
    <xf numFmtId="0" fontId="0" fillId="4" borderId="61" xfId="0" applyFill="1" applyBorder="1" applyAlignment="1">
      <alignment vertical="center"/>
    </xf>
    <xf numFmtId="0" fontId="25" fillId="3" borderId="29" xfId="0" applyFont="1" applyFill="1" applyBorder="1" applyAlignment="1">
      <alignment horizontal="left"/>
    </xf>
    <xf numFmtId="0" fontId="0" fillId="0" borderId="29" xfId="0" applyBorder="1" applyAlignment="1">
      <alignment horizontal="left"/>
    </xf>
    <xf numFmtId="3" fontId="5" fillId="3" borderId="30" xfId="0" applyNumberFormat="1" applyFont="1" applyFill="1" applyBorder="1" applyAlignment="1">
      <alignment horizontal="left"/>
    </xf>
    <xf numFmtId="0" fontId="29" fillId="2" borderId="57" xfId="0" applyFont="1" applyFill="1" applyBorder="1" applyAlignment="1">
      <alignment vertical="center"/>
    </xf>
    <xf numFmtId="0" fontId="29" fillId="2" borderId="48" xfId="0" applyFont="1" applyFill="1" applyBorder="1" applyAlignment="1">
      <alignment vertical="center"/>
    </xf>
    <xf numFmtId="0" fontId="29" fillId="2" borderId="8" xfId="0" applyFont="1" applyFill="1" applyBorder="1" applyAlignment="1">
      <alignment vertical="center"/>
    </xf>
    <xf numFmtId="0" fontId="21" fillId="2" borderId="31" xfId="0" applyFont="1" applyFill="1" applyBorder="1" applyAlignment="1">
      <alignment vertical="center"/>
    </xf>
    <xf numFmtId="0" fontId="0" fillId="4" borderId="29" xfId="0" applyFill="1" applyBorder="1" applyAlignment="1">
      <alignment vertical="center"/>
    </xf>
    <xf numFmtId="0" fontId="0" fillId="4" borderId="56" xfId="0" applyFill="1" applyBorder="1" applyAlignment="1">
      <alignment vertical="center"/>
    </xf>
    <xf numFmtId="0" fontId="29" fillId="2" borderId="63" xfId="0" applyFont="1" applyFill="1" applyBorder="1" applyAlignment="1">
      <alignment vertical="center"/>
    </xf>
    <xf numFmtId="0" fontId="29" fillId="2" borderId="47" xfId="0" applyFont="1" applyFill="1" applyBorder="1" applyAlignment="1">
      <alignment vertical="center"/>
    </xf>
    <xf numFmtId="0" fontId="29" fillId="2" borderId="55" xfId="0" applyFont="1" applyFill="1" applyBorder="1" applyAlignment="1">
      <alignment vertical="center"/>
    </xf>
    <xf numFmtId="0" fontId="21" fillId="3" borderId="0" xfId="0" applyFont="1" applyFill="1" applyAlignment="1">
      <alignment vertical="center"/>
    </xf>
    <xf numFmtId="0" fontId="0" fillId="7" borderId="0" xfId="0" applyFill="1" applyAlignment="1">
      <alignment vertical="center"/>
    </xf>
    <xf numFmtId="0" fontId="10" fillId="3" borderId="0" xfId="0" applyFont="1" applyFill="1" applyAlignment="1">
      <alignment horizontal="center"/>
    </xf>
    <xf numFmtId="0" fontId="47" fillId="7" borderId="0" xfId="0" applyFont="1" applyFill="1" applyAlignment="1">
      <alignment horizontal="center"/>
    </xf>
    <xf numFmtId="3" fontId="5" fillId="2" borderId="39" xfId="0" applyNumberFormat="1" applyFont="1" applyFill="1" applyBorder="1" applyAlignment="1" applyProtection="1">
      <alignment horizontal="left"/>
      <protection locked="0"/>
    </xf>
    <xf numFmtId="0" fontId="18" fillId="7" borderId="47" xfId="0" applyFont="1" applyFill="1" applyBorder="1" applyAlignment="1">
      <alignment horizontal="left"/>
    </xf>
    <xf numFmtId="0" fontId="17" fillId="7" borderId="47" xfId="0" applyFont="1" applyFill="1" applyBorder="1" applyAlignment="1">
      <alignment horizontal="left"/>
    </xf>
    <xf numFmtId="0" fontId="18" fillId="7" borderId="48" xfId="0" applyFont="1" applyFill="1" applyBorder="1" applyAlignment="1">
      <alignment horizontal="left"/>
    </xf>
    <xf numFmtId="0" fontId="17" fillId="7" borderId="48" xfId="0" applyFont="1" applyFill="1" applyBorder="1" applyAlignment="1">
      <alignment horizontal="left"/>
    </xf>
    <xf numFmtId="0" fontId="21" fillId="2" borderId="64" xfId="0" applyFont="1" applyFill="1" applyBorder="1" applyAlignment="1">
      <alignment vertical="center"/>
    </xf>
    <xf numFmtId="0" fontId="0" fillId="4" borderId="0" xfId="0" applyFill="1" applyAlignment="1">
      <alignment vertical="center"/>
    </xf>
    <xf numFmtId="0" fontId="0" fillId="4" borderId="2" xfId="0" applyFill="1" applyBorder="1" applyAlignment="1">
      <alignment vertical="center"/>
    </xf>
    <xf numFmtId="0" fontId="0" fillId="2" borderId="57" xfId="0"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23" fillId="2" borderId="62" xfId="0" applyFont="1" applyFill="1" applyBorder="1" applyAlignment="1">
      <alignment vertical="center"/>
    </xf>
    <xf numFmtId="0" fontId="23" fillId="2" borderId="52" xfId="0" applyFont="1" applyFill="1" applyBorder="1" applyAlignment="1">
      <alignment vertical="center"/>
    </xf>
    <xf numFmtId="0" fontId="0" fillId="2" borderId="64" xfId="0" applyFill="1" applyBorder="1" applyAlignment="1">
      <alignment vertical="center"/>
    </xf>
    <xf numFmtId="0" fontId="0" fillId="2" borderId="0" xfId="0" applyFill="1" applyAlignment="1">
      <alignment vertical="center"/>
    </xf>
    <xf numFmtId="0" fontId="0" fillId="2" borderId="45" xfId="0" applyFill="1" applyBorder="1" applyAlignment="1">
      <alignment vertical="center"/>
    </xf>
    <xf numFmtId="0" fontId="46" fillId="7" borderId="29" xfId="0" applyFont="1" applyFill="1" applyBorder="1"/>
    <xf numFmtId="0" fontId="2" fillId="0" borderId="29" xfId="0" applyFont="1" applyBorder="1"/>
    <xf numFmtId="0" fontId="26" fillId="3" borderId="47" xfId="0" applyFont="1" applyFill="1" applyBorder="1" applyAlignment="1">
      <alignment horizontal="center"/>
    </xf>
    <xf numFmtId="0" fontId="1" fillId="0" borderId="47" xfId="0" applyFont="1" applyBorder="1" applyAlignment="1">
      <alignment horizontal="center"/>
    </xf>
    <xf numFmtId="0" fontId="21" fillId="2" borderId="62" xfId="0" applyFont="1" applyFill="1" applyBorder="1" applyAlignment="1">
      <alignment vertical="center"/>
    </xf>
    <xf numFmtId="0" fontId="0" fillId="4" borderId="52" xfId="0" applyFill="1" applyBorder="1" applyAlignment="1">
      <alignment vertical="center"/>
    </xf>
    <xf numFmtId="0" fontId="0" fillId="4" borderId="58" xfId="0" applyFill="1" applyBorder="1" applyAlignment="1">
      <alignment vertical="center"/>
    </xf>
    <xf numFmtId="0" fontId="0" fillId="2" borderId="30" xfId="0" applyFill="1" applyBorder="1" applyAlignment="1">
      <alignment vertical="center"/>
    </xf>
    <xf numFmtId="3" fontId="5" fillId="2" borderId="5" xfId="0" applyNumberFormat="1" applyFont="1" applyFill="1" applyBorder="1" applyAlignment="1">
      <alignment horizontal="center" vertical="center"/>
    </xf>
    <xf numFmtId="3" fontId="0" fillId="4" borderId="65" xfId="0" applyNumberFormat="1" applyFill="1" applyBorder="1" applyAlignment="1">
      <alignment horizontal="center" vertical="center"/>
    </xf>
    <xf numFmtId="0" fontId="12" fillId="3" borderId="66" xfId="0" applyFont="1" applyFill="1" applyBorder="1"/>
    <xf numFmtId="0" fontId="12" fillId="3" borderId="53" xfId="0" applyFont="1" applyFill="1" applyBorder="1"/>
    <xf numFmtId="0" fontId="12" fillId="3" borderId="67" xfId="0" applyFont="1" applyFill="1" applyBorder="1"/>
    <xf numFmtId="0" fontId="16" fillId="7" borderId="0" xfId="0" applyFont="1" applyFill="1" applyAlignment="1">
      <alignment wrapText="1"/>
    </xf>
    <xf numFmtId="0" fontId="5" fillId="3" borderId="64" xfId="0" applyFont="1" applyFill="1" applyBorder="1" applyAlignment="1">
      <alignment horizontal="center"/>
    </xf>
    <xf numFmtId="0" fontId="12" fillId="3" borderId="30" xfId="0" applyFont="1" applyFill="1" applyBorder="1"/>
    <xf numFmtId="0" fontId="12" fillId="3" borderId="45" xfId="0" applyFont="1" applyFill="1" applyBorder="1"/>
    <xf numFmtId="0" fontId="7" fillId="3" borderId="68" xfId="0" applyFont="1" applyFill="1" applyBorder="1" applyAlignment="1">
      <alignment horizontal="center" vertical="center"/>
    </xf>
    <xf numFmtId="0" fontId="14" fillId="0" borderId="69" xfId="0" applyFont="1" applyBorder="1" applyAlignment="1">
      <alignment horizontal="center" vertical="center"/>
    </xf>
    <xf numFmtId="0" fontId="14" fillId="7" borderId="52" xfId="0" applyFont="1" applyFill="1" applyBorder="1" applyAlignment="1">
      <alignment horizontal="center" vertical="center"/>
    </xf>
    <xf numFmtId="0" fontId="0" fillId="7" borderId="52" xfId="0" applyFill="1" applyBorder="1"/>
    <xf numFmtId="0" fontId="12" fillId="3" borderId="39" xfId="0" applyFont="1" applyFill="1" applyBorder="1" applyAlignment="1">
      <alignment vertical="center" wrapText="1" shrinkToFit="1"/>
    </xf>
    <xf numFmtId="0" fontId="12" fillId="3" borderId="48" xfId="0" applyFont="1" applyFill="1" applyBorder="1" applyAlignment="1">
      <alignment vertical="center" wrapText="1" shrinkToFit="1"/>
    </xf>
    <xf numFmtId="0" fontId="12" fillId="3" borderId="46" xfId="0" applyFont="1" applyFill="1" applyBorder="1" applyAlignment="1">
      <alignment vertical="center" wrapText="1" shrinkToFit="1"/>
    </xf>
    <xf numFmtId="0" fontId="12" fillId="3" borderId="71" xfId="0" applyFont="1" applyFill="1" applyBorder="1" applyAlignment="1">
      <alignment vertical="center" wrapText="1" shrinkToFit="1"/>
    </xf>
    <xf numFmtId="0" fontId="12" fillId="3" borderId="52" xfId="0" applyFont="1" applyFill="1" applyBorder="1" applyAlignment="1">
      <alignment vertical="center" wrapText="1" shrinkToFit="1"/>
    </xf>
    <xf numFmtId="0" fontId="12" fillId="3" borderId="72" xfId="0" applyFont="1" applyFill="1" applyBorder="1" applyAlignment="1">
      <alignment vertical="center" wrapText="1" shrinkToFit="1"/>
    </xf>
    <xf numFmtId="0" fontId="30" fillId="3" borderId="53" xfId="0" applyFont="1" applyFill="1" applyBorder="1"/>
    <xf numFmtId="0" fontId="7" fillId="3" borderId="6" xfId="0" applyFont="1" applyFill="1" applyBorder="1" applyAlignment="1">
      <alignment horizontal="center" vertical="center"/>
    </xf>
    <xf numFmtId="0" fontId="14" fillId="0" borderId="70" xfId="0" applyFont="1" applyBorder="1" applyAlignment="1">
      <alignment horizontal="center" vertical="center"/>
    </xf>
    <xf numFmtId="0" fontId="7" fillId="3" borderId="71" xfId="0" applyFont="1" applyFill="1" applyBorder="1" applyAlignment="1">
      <alignment vertical="center"/>
    </xf>
    <xf numFmtId="0" fontId="14" fillId="0" borderId="52" xfId="0" applyFont="1" applyBorder="1" applyAlignment="1">
      <alignment vertical="center"/>
    </xf>
    <xf numFmtId="0" fontId="14" fillId="0" borderId="72" xfId="0" applyFont="1" applyBorder="1" applyAlignment="1">
      <alignment vertical="center"/>
    </xf>
    <xf numFmtId="0" fontId="14" fillId="0" borderId="30" xfId="0" applyFont="1" applyBorder="1" applyAlignment="1">
      <alignment vertical="center"/>
    </xf>
    <xf numFmtId="0" fontId="14" fillId="0" borderId="0" xfId="0" applyFont="1" applyAlignment="1">
      <alignment vertical="center"/>
    </xf>
    <xf numFmtId="0" fontId="14" fillId="0" borderId="45" xfId="0" applyFont="1" applyBorder="1" applyAlignment="1">
      <alignment vertical="center"/>
    </xf>
    <xf numFmtId="0" fontId="14" fillId="0" borderId="66" xfId="0" applyFont="1" applyBorder="1" applyAlignment="1">
      <alignment vertical="center"/>
    </xf>
    <xf numFmtId="0" fontId="14" fillId="0" borderId="53" xfId="0" applyFont="1" applyBorder="1" applyAlignment="1">
      <alignment vertical="center"/>
    </xf>
    <xf numFmtId="0" fontId="14" fillId="0" borderId="67" xfId="0" applyFont="1" applyBorder="1" applyAlignment="1">
      <alignment vertical="center"/>
    </xf>
    <xf numFmtId="0" fontId="7" fillId="3" borderId="17" xfId="0" applyFont="1" applyFill="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5" xfId="0" applyFont="1" applyBorder="1" applyAlignment="1">
      <alignment horizontal="center" vertical="center" wrapText="1" shrinkToFit="1"/>
    </xf>
    <xf numFmtId="0" fontId="7" fillId="3" borderId="73" xfId="0" applyFont="1" applyFill="1" applyBorder="1" applyAlignment="1">
      <alignment horizontal="center" vertical="center" wrapText="1" shrinkToFit="1"/>
    </xf>
    <xf numFmtId="0" fontId="14" fillId="0" borderId="41" xfId="0" applyFont="1" applyBorder="1" applyAlignment="1">
      <alignment horizontal="center" vertical="center" wrapText="1" shrinkToFit="1"/>
    </xf>
    <xf numFmtId="0" fontId="14" fillId="0" borderId="74" xfId="0" applyFont="1" applyBorder="1" applyAlignment="1">
      <alignment horizontal="center" vertical="center" wrapText="1" shrinkToFit="1"/>
    </xf>
    <xf numFmtId="0" fontId="15" fillId="4" borderId="0" xfId="0" applyFont="1" applyFill="1"/>
    <xf numFmtId="0" fontId="52" fillId="0" borderId="0" xfId="0" applyFont="1"/>
    <xf numFmtId="0" fontId="21" fillId="4" borderId="0" xfId="0" applyFont="1" applyFill="1" applyAlignment="1">
      <alignment vertical="center" wrapText="1"/>
    </xf>
    <xf numFmtId="0" fontId="23" fillId="4" borderId="0" xfId="0" applyFont="1" applyFill="1" applyAlignment="1">
      <alignment vertical="center" wrapText="1"/>
    </xf>
    <xf numFmtId="0" fontId="0" fillId="0" borderId="53" xfId="0" applyBorder="1" applyAlignment="1">
      <alignment vertical="center"/>
    </xf>
    <xf numFmtId="0" fontId="0" fillId="4" borderId="48" xfId="0" applyFill="1" applyBorder="1"/>
    <xf numFmtId="0" fontId="7" fillId="2" borderId="49" xfId="0" applyFont="1" applyFill="1" applyBorder="1" applyAlignment="1">
      <alignment horizontal="center"/>
    </xf>
    <xf numFmtId="0" fontId="0" fillId="0" borderId="50" xfId="0" applyBorder="1" applyAlignment="1">
      <alignment horizontal="center"/>
    </xf>
    <xf numFmtId="0" fontId="0" fillId="0" borderId="30" xfId="0" applyBorder="1" applyAlignment="1">
      <alignment horizontal="center"/>
    </xf>
    <xf numFmtId="0" fontId="0" fillId="0" borderId="45" xfId="0" applyBorder="1" applyAlignment="1">
      <alignment horizontal="center"/>
    </xf>
    <xf numFmtId="0" fontId="0" fillId="0" borderId="38" xfId="0" applyBorder="1" applyAlignment="1">
      <alignment horizontal="center"/>
    </xf>
    <xf numFmtId="0" fontId="0" fillId="0" borderId="51" xfId="0" applyBorder="1" applyAlignment="1">
      <alignment horizontal="center"/>
    </xf>
    <xf numFmtId="0" fontId="15" fillId="4" borderId="47" xfId="0" applyFont="1" applyFill="1" applyBorder="1" applyAlignment="1">
      <alignment horizontal="center"/>
    </xf>
    <xf numFmtId="0" fontId="0" fillId="4" borderId="47" xfId="0" applyFill="1" applyBorder="1" applyAlignment="1">
      <alignment horizontal="center"/>
    </xf>
    <xf numFmtId="0" fontId="0" fillId="4" borderId="39" xfId="0" applyFill="1" applyBorder="1"/>
    <xf numFmtId="0" fontId="0" fillId="4" borderId="46" xfId="0" applyFill="1" applyBorder="1"/>
    <xf numFmtId="0" fontId="0" fillId="4" borderId="0" xfId="0" applyFill="1"/>
    <xf numFmtId="0" fontId="15" fillId="4" borderId="29" xfId="0" applyFont="1" applyFill="1" applyBorder="1"/>
    <xf numFmtId="0" fontId="52" fillId="0" borderId="29" xfId="0" applyFont="1" applyBorder="1"/>
    <xf numFmtId="0" fontId="0" fillId="4" borderId="39" xfId="0" applyFill="1" applyBorder="1" applyAlignment="1" applyProtection="1">
      <alignment horizontal="left"/>
      <protection locked="0"/>
    </xf>
    <xf numFmtId="0" fontId="0" fillId="0" borderId="48" xfId="0" applyBorder="1"/>
    <xf numFmtId="0" fontId="0" fillId="0" borderId="46" xfId="0" applyBorder="1"/>
    <xf numFmtId="0" fontId="15" fillId="0" borderId="29" xfId="0" applyFont="1" applyBorder="1"/>
    <xf numFmtId="0" fontId="48" fillId="4" borderId="0" xfId="0" applyFont="1" applyFill="1" applyAlignment="1">
      <alignment horizontal="center"/>
    </xf>
    <xf numFmtId="0" fontId="49" fillId="0" borderId="0" xfId="0" applyFont="1"/>
    <xf numFmtId="0" fontId="22" fillId="4" borderId="0" xfId="0" applyFont="1" applyFill="1" applyAlignment="1">
      <alignment horizontal="center"/>
    </xf>
    <xf numFmtId="0" fontId="53" fillId="0" borderId="0" xfId="0" applyFont="1" applyAlignment="1" applyProtection="1">
      <alignment horizontal="right"/>
      <protection locked="0"/>
    </xf>
    <xf numFmtId="0" fontId="53" fillId="4" borderId="0" xfId="0" applyFont="1" applyFill="1" applyAlignment="1" applyProtection="1">
      <alignment horizontal="center"/>
      <protection locked="0"/>
    </xf>
    <xf numFmtId="0" fontId="0" fillId="0" borderId="0" xfId="0" applyProtection="1">
      <protection locked="0"/>
    </xf>
    <xf numFmtId="0" fontId="17" fillId="4" borderId="0" xfId="0" applyFont="1" applyFill="1" applyAlignment="1">
      <alignment horizontal="center"/>
    </xf>
    <xf numFmtId="0" fontId="17" fillId="0" borderId="0" xfId="0" applyFont="1"/>
    <xf numFmtId="0" fontId="15" fillId="4" borderId="7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16" fillId="4" borderId="6" xfId="0" applyFont="1" applyFill="1" applyBorder="1" applyAlignment="1">
      <alignment horizontal="center" vertical="center"/>
    </xf>
    <xf numFmtId="0" fontId="16" fillId="0" borderId="70" xfId="0" applyFont="1" applyBorder="1" applyAlignment="1">
      <alignment horizontal="center" vertical="center"/>
    </xf>
    <xf numFmtId="0" fontId="16" fillId="0" borderId="69" xfId="0" applyFont="1" applyBorder="1" applyAlignment="1">
      <alignment horizontal="center" vertical="center"/>
    </xf>
    <xf numFmtId="0" fontId="69" fillId="18" borderId="0" xfId="0" applyFont="1" applyFill="1" applyAlignment="1">
      <alignment horizontal="right"/>
    </xf>
    <xf numFmtId="0" fontId="50" fillId="18" borderId="0" xfId="0" applyFont="1" applyFill="1"/>
    <xf numFmtId="0" fontId="15" fillId="19" borderId="0" xfId="0" applyFont="1" applyFill="1"/>
    <xf numFmtId="0" fontId="0" fillId="18" borderId="0" xfId="0" applyFill="1"/>
    <xf numFmtId="0" fontId="15" fillId="4" borderId="76"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18" xfId="0" applyBorder="1" applyAlignment="1">
      <alignment horizontal="center" vertical="center" wrapText="1"/>
    </xf>
    <xf numFmtId="0" fontId="13" fillId="4" borderId="52" xfId="0" applyFont="1" applyFill="1" applyBorder="1" applyAlignment="1">
      <alignment horizontal="right"/>
    </xf>
    <xf numFmtId="0" fontId="0" fillId="0" borderId="52" xfId="0" applyBorder="1"/>
    <xf numFmtId="0" fontId="50" fillId="18" borderId="0" xfId="0" applyFont="1" applyFill="1" applyAlignment="1">
      <alignment horizontal="right"/>
    </xf>
    <xf numFmtId="0" fontId="0" fillId="0" borderId="48" xfId="0" applyBorder="1" applyAlignment="1" applyProtection="1">
      <alignment horizontal="left"/>
      <protection locked="0"/>
    </xf>
    <xf numFmtId="0" fontId="0" fillId="0" borderId="46" xfId="0" applyBorder="1" applyAlignment="1" applyProtection="1">
      <alignment horizontal="left"/>
      <protection locked="0"/>
    </xf>
    <xf numFmtId="0" fontId="12" fillId="2" borderId="29" xfId="0" applyFont="1" applyFill="1" applyBorder="1" applyAlignment="1">
      <alignment horizontal="left"/>
    </xf>
    <xf numFmtId="0" fontId="24" fillId="4" borderId="29" xfId="0" applyFont="1" applyFill="1" applyBorder="1"/>
    <xf numFmtId="3" fontId="5" fillId="2" borderId="30" xfId="0" applyNumberFormat="1" applyFont="1" applyFill="1" applyBorder="1" applyAlignment="1">
      <alignment horizontal="left"/>
    </xf>
    <xf numFmtId="0" fontId="0" fillId="2" borderId="48"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39" fillId="0" borderId="53" xfId="0" applyFont="1" applyBorder="1" applyAlignment="1">
      <alignment horizontal="center" vertical="center" wrapText="1"/>
    </xf>
    <xf numFmtId="0" fontId="0" fillId="2" borderId="52" xfId="0" applyFill="1" applyBorder="1" applyAlignment="1">
      <alignment vertical="center"/>
    </xf>
    <xf numFmtId="0" fontId="23" fillId="2" borderId="64" xfId="0" applyFont="1" applyFill="1" applyBorder="1" applyAlignment="1">
      <alignment vertical="center"/>
    </xf>
    <xf numFmtId="0" fontId="14" fillId="2" borderId="63" xfId="0" applyFont="1" applyFill="1" applyBorder="1" applyAlignment="1">
      <alignment vertical="center"/>
    </xf>
    <xf numFmtId="0" fontId="14" fillId="2" borderId="47" xfId="0" applyFont="1" applyFill="1" applyBorder="1" applyAlignment="1">
      <alignment vertical="center"/>
    </xf>
    <xf numFmtId="0" fontId="14" fillId="2" borderId="55" xfId="0" applyFont="1" applyFill="1" applyBorder="1" applyAlignment="1">
      <alignment vertical="center"/>
    </xf>
    <xf numFmtId="0" fontId="0" fillId="0" borderId="52" xfId="0" applyBorder="1" applyAlignment="1">
      <alignment horizontal="left" vertical="center"/>
    </xf>
    <xf numFmtId="0" fontId="0" fillId="0" borderId="58" xfId="0" applyBorder="1" applyAlignment="1">
      <alignment horizontal="left" vertical="center"/>
    </xf>
    <xf numFmtId="0" fontId="0" fillId="0" borderId="0" xfId="0" applyAlignment="1">
      <alignment horizontal="center"/>
    </xf>
    <xf numFmtId="0" fontId="16" fillId="4" borderId="47" xfId="0" applyFont="1" applyFill="1" applyBorder="1" applyAlignment="1">
      <alignment horizontal="left"/>
    </xf>
    <xf numFmtId="0" fontId="0" fillId="0" borderId="47" xfId="0" applyBorder="1" applyAlignment="1">
      <alignment horizontal="left"/>
    </xf>
    <xf numFmtId="0" fontId="15" fillId="4" borderId="47" xfId="0" applyFont="1" applyFill="1" applyBorder="1"/>
    <xf numFmtId="0" fontId="15" fillId="2" borderId="33" xfId="0" applyFont="1" applyFill="1" applyBorder="1" applyAlignment="1">
      <alignment vertical="center"/>
    </xf>
    <xf numFmtId="0" fontId="21" fillId="2" borderId="62" xfId="0" applyFont="1" applyFill="1" applyBorder="1" applyAlignment="1" applyProtection="1">
      <alignment horizontal="left" vertical="center"/>
      <protection locked="0"/>
    </xf>
    <xf numFmtId="0" fontId="21" fillId="0" borderId="52" xfId="0" applyFont="1" applyBorder="1" applyAlignment="1">
      <alignment horizontal="left" vertical="center"/>
    </xf>
    <xf numFmtId="0" fontId="21" fillId="0" borderId="58" xfId="0" applyFont="1" applyBorder="1" applyAlignment="1">
      <alignment horizontal="left" vertical="center"/>
    </xf>
    <xf numFmtId="0" fontId="0" fillId="2" borderId="46" xfId="0" applyFill="1" applyBorder="1" applyAlignment="1">
      <alignment horizontal="center" vertical="center"/>
    </xf>
    <xf numFmtId="0" fontId="0" fillId="2" borderId="56"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55" xfId="0" applyFill="1" applyBorder="1" applyAlignment="1" applyProtection="1">
      <alignment horizontal="center"/>
      <protection locked="0"/>
    </xf>
    <xf numFmtId="0" fontId="0" fillId="2" borderId="0" xfId="0" applyFill="1" applyAlignment="1" applyProtection="1">
      <alignment horizontal="center" vertical="center"/>
      <protection locked="0"/>
    </xf>
    <xf numFmtId="0" fontId="14" fillId="2" borderId="57" xfId="0" applyFont="1" applyFill="1" applyBorder="1" applyAlignment="1">
      <alignment vertical="center"/>
    </xf>
    <xf numFmtId="0" fontId="14" fillId="2" borderId="48" xfId="0" applyFont="1" applyFill="1" applyBorder="1" applyAlignment="1">
      <alignment vertical="center"/>
    </xf>
    <xf numFmtId="0" fontId="14" fillId="2" borderId="8" xfId="0" applyFont="1" applyFill="1" applyBorder="1" applyAlignment="1">
      <alignment vertical="center"/>
    </xf>
    <xf numFmtId="0" fontId="15" fillId="2" borderId="29" xfId="0" applyFont="1" applyFill="1" applyBorder="1" applyAlignment="1">
      <alignment vertical="center"/>
    </xf>
    <xf numFmtId="0" fontId="15" fillId="2" borderId="56" xfId="0" applyFont="1" applyFill="1" applyBorder="1" applyAlignment="1">
      <alignment vertical="center"/>
    </xf>
    <xf numFmtId="0" fontId="15" fillId="2" borderId="0" xfId="0" applyFont="1" applyFill="1" applyAlignment="1">
      <alignment vertical="center"/>
    </xf>
    <xf numFmtId="0" fontId="15" fillId="2" borderId="2" xfId="0" applyFont="1" applyFill="1" applyBorder="1" applyAlignment="1">
      <alignment vertical="center"/>
    </xf>
    <xf numFmtId="0" fontId="15" fillId="2" borderId="54" xfId="0" applyFont="1" applyFill="1" applyBorder="1" applyAlignment="1">
      <alignment vertical="center"/>
    </xf>
    <xf numFmtId="0" fontId="15" fillId="2" borderId="53" xfId="0" applyFont="1" applyFill="1" applyBorder="1" applyAlignment="1">
      <alignment vertical="center"/>
    </xf>
    <xf numFmtId="0" fontId="15" fillId="2" borderId="3" xfId="0" applyFont="1" applyFill="1" applyBorder="1" applyAlignment="1">
      <alignment vertical="center"/>
    </xf>
    <xf numFmtId="0" fontId="15" fillId="2" borderId="63" xfId="0" applyFont="1" applyFill="1" applyBorder="1" applyAlignment="1">
      <alignment vertical="center"/>
    </xf>
    <xf numFmtId="0" fontId="15" fillId="2" borderId="47" xfId="0" applyFont="1" applyFill="1" applyBorder="1" applyAlignment="1">
      <alignment vertical="center"/>
    </xf>
    <xf numFmtId="0" fontId="15" fillId="2" borderId="55" xfId="0" applyFont="1" applyFill="1" applyBorder="1" applyAlignment="1">
      <alignment vertical="center"/>
    </xf>
    <xf numFmtId="0" fontId="18" fillId="4" borderId="0" xfId="0" applyFont="1" applyFill="1" applyAlignment="1">
      <alignment vertical="center" wrapText="1" shrinkToFit="1"/>
    </xf>
    <xf numFmtId="0" fontId="16" fillId="0" borderId="0" xfId="0" applyFont="1" applyAlignment="1">
      <alignment vertical="center" wrapText="1" shrinkToFit="1"/>
    </xf>
    <xf numFmtId="0" fontId="0" fillId="2" borderId="53" xfId="0" applyFill="1" applyBorder="1"/>
    <xf numFmtId="0" fontId="0" fillId="2" borderId="3" xfId="0" applyFill="1" applyBorder="1"/>
    <xf numFmtId="0" fontId="17" fillId="4" borderId="52" xfId="0" applyFont="1" applyFill="1" applyBorder="1" applyAlignment="1">
      <alignment horizontal="center"/>
    </xf>
    <xf numFmtId="0" fontId="0" fillId="0" borderId="52" xfId="0" applyBorder="1" applyAlignment="1">
      <alignment horizontal="center"/>
    </xf>
    <xf numFmtId="0" fontId="16" fillId="4" borderId="0" xfId="0" applyFont="1" applyFill="1" applyAlignment="1">
      <alignment vertical="center" wrapText="1" shrinkToFit="1"/>
    </xf>
    <xf numFmtId="0" fontId="52" fillId="3" borderId="0" xfId="9" applyFill="1"/>
    <xf numFmtId="0" fontId="52" fillId="2" borderId="0" xfId="9" applyFill="1"/>
    <xf numFmtId="0" fontId="36" fillId="2" borderId="0" xfId="9" applyFont="1" applyFill="1" applyAlignment="1">
      <alignment vertical="center"/>
    </xf>
    <xf numFmtId="0" fontId="52" fillId="0" borderId="0" xfId="9"/>
    <xf numFmtId="0" fontId="37" fillId="2" borderId="0" xfId="9" applyFont="1" applyFill="1"/>
    <xf numFmtId="0" fontId="52" fillId="2" borderId="0" xfId="9" applyFill="1" applyAlignment="1">
      <alignment vertical="top" wrapText="1"/>
    </xf>
    <xf numFmtId="0" fontId="34" fillId="3" borderId="0" xfId="9" applyFont="1" applyFill="1" applyAlignment="1">
      <alignment horizontal="center" wrapText="1"/>
    </xf>
    <xf numFmtId="0" fontId="52" fillId="2" borderId="0" xfId="9" applyFill="1" applyAlignment="1">
      <alignment vertical="top" wrapText="1"/>
    </xf>
    <xf numFmtId="0" fontId="8" fillId="3" borderId="0" xfId="9" applyFont="1" applyFill="1" applyAlignment="1">
      <alignment horizontal="center" vertical="center" wrapText="1"/>
    </xf>
    <xf numFmtId="0" fontId="51" fillId="2" borderId="0" xfId="9" applyFont="1" applyFill="1"/>
    <xf numFmtId="0" fontId="51" fillId="0" borderId="0" xfId="9" applyFont="1"/>
    <xf numFmtId="0" fontId="8" fillId="3" borderId="0" xfId="9" applyFont="1" applyFill="1" applyAlignment="1">
      <alignment horizontal="left" vertical="center" wrapText="1"/>
    </xf>
    <xf numFmtId="0" fontId="64" fillId="3" borderId="0" xfId="9" applyFont="1" applyFill="1" applyAlignment="1">
      <alignment horizontal="left" vertical="center" wrapText="1"/>
    </xf>
    <xf numFmtId="0" fontId="52" fillId="0" borderId="0" xfId="9" applyAlignment="1">
      <alignment wrapText="1"/>
    </xf>
    <xf numFmtId="0" fontId="8" fillId="3" borderId="0" xfId="9" applyFont="1" applyFill="1" applyAlignment="1">
      <alignment horizontal="center" wrapText="1"/>
    </xf>
    <xf numFmtId="0" fontId="52" fillId="0" borderId="0" xfId="9"/>
    <xf numFmtId="0" fontId="66" fillId="7" borderId="0" xfId="10" applyFont="1" applyFill="1" applyAlignment="1" applyProtection="1">
      <alignment horizontal="center" wrapText="1"/>
    </xf>
    <xf numFmtId="0" fontId="22" fillId="0" borderId="0" xfId="9" applyFont="1" applyAlignment="1">
      <alignment horizontal="center" wrapText="1"/>
    </xf>
    <xf numFmtId="0" fontId="8" fillId="3" borderId="0" xfId="11" applyFont="1" applyFill="1" applyAlignment="1">
      <alignment horizontal="center" vertical="center" wrapText="1"/>
    </xf>
    <xf numFmtId="0" fontId="51" fillId="0" borderId="0" xfId="0" applyFont="1" applyAlignment="1">
      <alignment horizontal="center" vertical="center" wrapText="1"/>
    </xf>
    <xf numFmtId="0" fontId="51" fillId="3" borderId="0" xfId="9" applyFont="1" applyFill="1" applyAlignment="1">
      <alignment horizontal="left" vertical="center" wrapText="1"/>
    </xf>
    <xf numFmtId="0" fontId="51" fillId="3" borderId="0" xfId="9" applyFont="1" applyFill="1" applyAlignment="1">
      <alignment horizontal="left" vertical="center" wrapText="1" shrinkToFit="1"/>
    </xf>
    <xf numFmtId="0" fontId="46" fillId="3" borderId="0" xfId="9" applyFont="1" applyFill="1" applyAlignment="1">
      <alignment horizontal="center" wrapText="1"/>
    </xf>
    <xf numFmtId="0" fontId="52" fillId="2" borderId="0" xfId="9" applyFill="1" applyProtection="1">
      <protection locked="0"/>
    </xf>
  </cellXfs>
  <cellStyles count="12">
    <cellStyle name="Comma0" xfId="1" xr:uid="{00000000-0005-0000-0000-000000000000}"/>
    <cellStyle name="Currency0" xfId="2" xr:uid="{00000000-0005-0000-0000-000001000000}"/>
    <cellStyle name="Date" xfId="3" xr:uid="{00000000-0005-0000-0000-000002000000}"/>
    <cellStyle name="Fixed" xfId="4" xr:uid="{00000000-0005-0000-0000-000003000000}"/>
    <cellStyle name="Hypertextový odkaz" xfId="5" builtinId="8"/>
    <cellStyle name="Hypertextový odkaz 2" xfId="8" xr:uid="{00000000-0005-0000-0000-000005000000}"/>
    <cellStyle name="Hypertextový odkaz 3" xfId="10" xr:uid="{686C3317-4794-414F-BC0F-2DDAF03320EB}"/>
    <cellStyle name="Normální" xfId="0" builtinId="0"/>
    <cellStyle name="normální 2" xfId="7" xr:uid="{00000000-0005-0000-0000-000007000000}"/>
    <cellStyle name="normální 2 2" xfId="11" xr:uid="{A797C48F-4674-4D08-B9DF-193E9E3BCB91}"/>
    <cellStyle name="Normální 3" xfId="6" xr:uid="{00000000-0005-0000-0000-000008000000}"/>
    <cellStyle name="Normální 4" xfId="9" xr:uid="{D5051AE7-3BEC-45F0-B16B-9096674F3CE9}"/>
  </cellStyles>
  <dxfs count="15">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CC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SVD2">
              <xs:complexType>
                <xs:sequence>
                  <xs:element maxOccurs="1" minOccurs="1" name="VetaD">
                    <xs:complexType>
                      <xs:attribute name="zdobd_od" type="dateInMultiFormat" use="required">
                        <xs:annotation>
                          <xs:documentation>vyplňte počátek zdaňovacího období.&lt;br /&gt;Položka obsahuje kritické kontroly: Je kontrolována přípustnost kombinace kódu rozlišení (k_rozl) a roku počátku zdaň. období. Přípustné kombinace jsou stejné jako u konce zdaň. období (viz popis položky zdobd_do). Datum počátku ZO nesmí být větší než aktuální datum.</xs:documentation>
                        </xs:annotation>
                      </xs:attribute>
                      <xs:attribute name="kc_dpsii04" use="optional">
                        <xs:annotation>
                          <xs:documentation>Uveďte úhrn částek daně, která byla odvedena (&lt;strong&gt;hodnota ze sloupce 10 řádku 13 v části I.&lt;/strong&gt;)</xs:documentation>
                        </xs:annotation>
                        <xs:simpleType>
                          <xs:restriction base="xs:decimal">
                            <xs:totalDigits value="14"/>
                            <xs:fractionDigits value="2"/>
                          </xs:restriction>
                        </xs:simpleType>
                      </xs:attribute>
                      <xs:attribute name="c_drp" use="required">
                        <xs:annotation>
                          <xs:documentation>Druh příjmu. Vyplňte jednu z následujících hodnot:&lt;br /&gt;  771 - příjmy právnických osob,&lt;br /&gt;  772 - příjmy fyzických osob.  </xs:documentation>
                        </xs:annotation>
                        <xs:simpleType>
                          <xs:restriction base="xs:decimal">
                            <xs:totalDigits value="3"/>
                            <xs:fractionDigits value="0"/>
                          </xs:restriction>
                        </xs:simpleType>
                      </xs:attribute>
                      <xs:attribute fixed="VD2" name="dokument" use="required"/>
                      <xs:attribute name="kc_dpsii02" use="optional">
                        <xs:annotation>
                          <xs:documentation>od 2013&lt;br /&gt;neobsazeno&lt;br /&gt;&lt;br /&gt;do 2012&lt;br /&gt;Uveďte úhrn částek upravujících sraženou daň (&lt;strong&gt;hodnota ze sloupce 8 řádku 13 v části I.&lt;/strong&gt;).</xs:documentation>
                        </xs:annotation>
                        <xs:simpleType>
                          <xs:restriction base="xs:decimal">
                            <xs:totalDigits value="14"/>
                            <xs:fractionDigits value="2"/>
                          </xs:restriction>
                        </xs:simpleType>
                      </xs:attribute>
                      <xs:attribute fixed="DPS" name="k_uladis" use="required">
                        <xs:annotation>
                          <xs:documentation>Vyplňte text DPS.</xs:documentation>
                        </xs:annotation>
                      </xs:attribute>
                      <xs:attribute name="kc_dpsii01" use="optional">
                        <xs:annotation>
                          <xs:documentation>Uveďte úhrn částek daně, která měla být sražena (&lt;strong&gt;hodnota ze sloupce 1 řádku 13 v části I.&lt;/strong&gt;)</xs:documentation>
                        </xs:annotation>
                        <xs:simpleType>
                          <xs:restriction base="xs:decimal">
                            <xs:totalDigits value="14"/>
                            <xs:fractionDigits value="2"/>
                          </xs:restriction>
                        </xs:simpleType>
                      </xs:attribute>
                      <xs:attribute name="dapdps_forma" use="required">
                        <xs:annotation>
                          <xs:documentation>Typ Vyúčtování.&lt;BR /&gt;&lt;STRONG&gt;B&lt;/STRONG&gt; - řádné&lt;BR /&gt;&lt;STRONG&gt;O&lt;/STRONG&gt; - řádné-opravné&lt;BR /&gt;&lt;STRONG&gt;D&lt;/STRONG&gt; - dodatečné&lt;BR /&gt;&lt;STRONG&gt;E&lt;/STRONG&gt; - dodatečné-opravné</xs:documentation>
                        </xs:annotation>
                        <xs:simpleType>
                          <xs:restriction base="xs:string">
                            <xs:minLength value="0"/>
                            <xs:maxLength value="1"/>
                          </xs:restriction>
                        </xs:simpleType>
                      </xs:attribute>
                      <xs:attribute name="d_zjist" type="dateInMultiFormat" use="optional">
                        <xs:annotation>
                          <xs:documentation>U dodatečného Vyúčtování uveďte datum zjištění důvodů pro podání (§ 141 odst. 5 daňového řádu).</xs:documentation>
                        </xs:annotation>
                      </xs:attribute>
                      <xs:attribute name="kc_dpsii03" use="optional">
                        <xs:annotation>
                          <xs:documentation>od 2013&lt;br /&gt;neobsazeno&lt;br /&gt;&lt;br /&gt;do 2012&lt;br /&gt;Uveďte výsledek výpočtu (ř. 1 – ř. 2)</xs:documentation>
                        </xs:annotation>
                        <xs:simpleType>
                          <xs:restriction base="xs:decimal">
                            <xs:totalDigits value="14"/>
                            <xs:fractionDigits value="2"/>
                          </xs:restriction>
                        </xs:simpleType>
                      </xs:attribute>
                      <xs:attribute name="k_rozl" use="optional">
                        <xs:annotation>
                          <xs:documentation>od 2014&lt;br /&gt;Kód rozlišení důvodu pro podání Vyúčtování vyplňte pouze v níže uvedených případech a učiňte podání v uvedených lhůtách:&lt;br /&gt;&lt;strong&gt;A&lt;/strong&gt; – do 30 dnů ode dne účinnosti rozhodnutí o úpadku, a to za část zdaňovacího období, která uplynula do dne předcházejícího účinnosti tohoto rozhodnutí a za kterou dosud nebylo podáno (§ 244 odst. 1 daňového řádu),&lt;br /&gt;&lt;strong&gt;B&lt;/strong&gt; – do 15 dnů ode dne předložení konečné zprávy, a to za uplynulou část zdaňovacího období, za kterou dosud nebylo podáno (§ 244 odst. 3 a 4 daňového řádu),&lt;br /&gt;&lt;strong&gt;G&lt;/strong&gt; – za předcházející zdaňovací období, pokud nebylo Vyúčtování dosud podáno a původní lhůta pro jeho podání dosud neuplynula (§ 245&lt;br /&gt;daňového řádu), a to z důvodů a ve lhůtách uvedených pod příslušnými písmeny. Např. GA – za předcházející zdaňovací období, pokud nebylo Vyúčtování dosud podáno a původní lhůta pro jeho podání dosud neuplynula, a to do 30 dnů ode dne účinnosti rozhodnutí o úpadku,&lt;br /&gt;&lt;strong&gt;H&lt;/strong&gt; – za zbývající část zdaňovacího období, na které se nevztahovalo podání Vyúčtování v případech uvedených v 01c, a to ve lhůtě do 3 měsíců po uplynutí kalendářního roku (§ 137 odst. 2 daňového řádu),&lt;br /&gt;&lt;strong&gt;I&lt;/strong&gt; – do 3 měsíců ode dne smrti zůstavitele, a to za část zdaňovacího období, která uplynula přede dnem jeho smrti. Povinnost plní osoba spravující pozůstalost (§ 239b odst. 4 daňového řádu),&lt;br /&gt;&lt;strong&gt;J&lt;/strong&gt; – do 30 dnů ode dne zániku právnické osoby bez likvidace, a to za část zdaňovacího období, která uplynula přede dnem jejího zániku (§ 240a daňového řádu). Není-li právního nástupce, plní tuto povinnost zřizovatel či zakladatel (defi nice právního nástupce – viz § 240 odst. 2 daňového řádu).&lt;br /&gt;&lt;strong&gt;K&lt;/strong&gt; – do 30 dnů ode dne vstupu právnické osoby do likvidace, a to za část zdaňovacího období, která uplynula přede dnem jejího vstupu do likvidace (§ 240c odst. 2 daňového řádu),&lt;br /&gt;&lt;strong&gt;L&lt;/strong&gt; – do 15 dnů ode dne zpracování návrhu na použití likvidačního zůstatku, a to za část zdaňovacího období, která uplynula přede dnem zpracování tohoto návrhu (§ 240c odst. 3 daňového řádu),&lt;br /&gt;&lt;strong&gt;M&lt;/strong&gt; – do konce měsíce následujícího po měsíci, v němž byl plátce daně naposledy povinen odvést podle zákona „daň vybíranou srážkou“, popřípadě podat hlášení, z důvodu zániku této povinnosti před uplynutím kalendářního roku, a to za uplynulou část zdaňovacího období (§ 234 daňového řádu),&lt;br /&gt;&lt;strong&gt;N&lt;/strong&gt; – do 30 dnů ode dne skončení řízení o pozůstalosti, a to za část zdaňovacího období, která uplynula do dne předcházejícího dni skončení řízení o pozůstalosti. Povinnost plní osoba spravující pozůstalost (§ 239b odst. 5 daňového řádu),&lt;br /&gt;&lt;strong&gt;O&lt;/strong&gt; – do 15 dnů ode dne předložení řádné zprávy o zpeněžování majetku likvidační podstaty nebo jeho části soudu (v případě soudem nařízené likvidace pozůstalosti), a to za část zdaňovacího období, která uplynula přede dnem předložení této zprávy. Povinnost plní likvidační správce (§ 239c daňového řádu).&lt;br /&gt;&lt;br /&gt;do 2013&lt;br /&gt;Vyplňte jednu z následujících hodnot:&lt;br /&gt;&lt;strong&gt;A&lt;/strong&gt; – do 30 dnů ode dne účinnosti rozhodnutí o úpadku (§ 244 odst. 1 daňového řádu),&lt;br /&gt;  &lt;strong&gt;B&lt;/strong&gt; – do 15 dnů ode dne předložení konečné zprávy (§ 244 odst. 3 a 5 daňového řádu),&lt;br /&gt;  &lt;strong&gt;C&lt;/strong&gt; – do 15 dnů ode dne podání návrhu na zrušení konkursu (§ 244 odst. 3 a 5 daňového řádu),&lt;br /&gt;  &lt;strong&gt;D&lt;/strong&gt; – do 15 dnů ode dne zrušení konkursu (§ 244 odst. 3 a 5 daňového řádu),&lt;br /&gt;  &lt;strong&gt;E&lt;/strong&gt; – do 15 dnů ode dne splnění jiného způsobu řešení úpadku (§ 244 odst. 3 a 5 daňového řádu),&lt;br /&gt;  &lt;strong&gt;F&lt;/strong&gt; – do 15 dnů ode dne přechodu oprávnění nakládat s majetkem náležejícím do majetkové podstaty z insolvenčního správce na daňový subjekt a opačně (§ 244 odst. 4 a 5 daňového řádu),&lt;br /&gt;  &lt;strong&gt;G&lt;/strong&gt; – &lt;strong&gt;(A, B, C, D, E, F)&lt;/strong&gt; – za předcházející zdaňovací období, pokud nebylo Vyúčtování dosud podáno a původní lhůta pro jeho podání dosud neuplynula (§ 245 daňového řádu), a to z důvodů a ve lhůtách uvedených pod písmeny A–F, tzn. uveďte jednu z možných kombinací (GA, GB, GC, GD, GE, GF). Např. GA – za předcházející zdaňovací období, pokud nebylo Vyúčtování dosud podáno a původní lhůta pro jeho podání dosud neuplynula, a to do 30 dnů ode dne účinnosti rozhodnutí o úpadku,&lt;br /&gt;  &lt;strong&gt;H&lt;/strong&gt; – za zbývající část zdaňovacího období, na které se nevztahovalo podání Vyúčtování z předcházejících titulů, a to ve lhůtě do 3 měsíců po uplynutí kalendářního roku (§ 137 odst. 2 daňového řádu),&lt;br /&gt;  &lt;strong&gt;I&lt;/strong&gt; – do 6 měsíců od úmrtí zůstavitele dědic, na kterého přešla daňová povinnost (§ 239 odst. 3 daňového řádu),&lt;br /&gt;  &lt;strong&gt;J&lt;/strong&gt; – do konce následujícího měsíce po zániku právnické osoby bez likvidace, včetně zániku právnické osoby při přeměně obchodní společnosti. Není-li právního nástupce, plní tuto povinnost zřizovatel či zakladatel. Obdobně postupují subjekty se sídlem nebo bydlištěm v zahraničí při zrušení stálé provozovny na území České republiky (§ 240 odst. 4 daňového řádu),&lt;br /&gt;  &lt;strong&gt;K&lt;/strong&gt; – do 1 měsíce ode dne vstupu právnické osoby do likvidace, a to za uplynulou část zdaňovacího období, za kterou dosud nebylo podáno (§ 240 odst. 5 daňového řádu),&lt;br /&gt;  &lt;strong&gt;L&lt;/strong&gt; – ke dni zpracování návrhu na rozdělení likvidačního zůstatku právnické osoby, a to za uplynulou část zdaňovacího období, za kterou dosud nebylo podáno (§ 240 odst. 5 daňového řádu),&lt;br /&gt;  &lt;strong&gt;M&lt;/strong&gt; – do konce měsíce následujícího po měsíci, v němž byl plátce daně naposled povinen odvést daň, popřípadě podat hlášení, z důvodu zániku této povinnosti před uplynutím kalendářního roku, a to za uplynulou část zdaňovacího období (§ 234 odst. 3 daňového řádu).</xs:documentation>
                        </xs:annotation>
                        <xs:simpleType>
                          <xs:restriction base="xs:string">
                            <xs:minLength value="0"/>
                            <xs:maxLength value="2"/>
                          </xs:restriction>
                        </xs:simpleType>
                      </xs:attribute>
                      <xs:attribute name="lh_odv" type="dateInMultiFormat" use="optional">
                        <xs:annotation>
                          <xs:documentation>Uveďte datum zákonné lhůty pro podání daňového přiznání k dani z příjmů v průběhu zdaňovacího období (např. při vstupu do likvidace, úmrtí daňového subjektu apod.), pokud jste v období, za které předkládáte Vyúčtování, byli takové daňové přiznání povinni podat v souladu se zvláštním předpisem a měli jste odvést sraženou daň nejpozději do termínu pro podání tohoto daňového přiznání (§ 38d odst. 3 věta druhá zákona).&lt;br /&gt;Položka obsahuje kritické kontroly: zadaná hodnota musí být větší než datum zdaňovacího období od, zadaná hodnota musí být menší než datum zdaňovacího období do.</xs:documentation>
                        </xs:annotation>
                      </xs:attribute>
                      <xs:attribute name="c_ufo_cil" use="required">
                        <xs:annotation>
                          <xs:documentation>vyplňte zbývající část oficiálního názvu místně příslušného finančního úřadu (správce daně), v jehož územním obvodu máte v době podání adresu místa pobytu nebo sídlo.&lt;br /&gt;Pro hodnotu této položky použijte číselník Územní finanční orgány (ufo). Z číselníku se vkládá položka c_ufo.&lt;br /&gt;Položka obsahuje kritickou kontrolu: musí být vyplněno číslo existujícího FÚ.&lt;br&gt;
Pro popis číselníku Územní finanční orgány klikněte &lt;a href="http://adisepo.mfcr.cz/adis/jepo/epo/ciselnik_ukazka.htm?C=ufo"&gt;zde&lt;/a&gt;.</xs:documentation>
                        </xs:annotation>
                        <xs:simpleType>
                          <xs:restriction base="xs:decimal">
                            <xs:totalDigits value="4"/>
                            <xs:fractionDigits value="0"/>
                          </xs:restriction>
                        </xs:simpleType>
                      </xs:attribute>
                      <xs:attribute name="kc_dpsii05" use="optional">
                        <xs:annotation>
                          <xs:documentation>od 2013&lt;br /&gt;proveďte výpočet (ř. 4 – ř. 1). Kladná částka znamená, že za vykazované zdaňovací období bylo zaplaceno více. Záporná, že za vykazované zdaňovací období zbývá na dani doplatit. O vratitelný přeplatek je možné požádat příslušného správce daně formou žádosti (žádost podle § 155 odst. 2 daňového řádu).&lt;br /&gt;&lt;br /&gt;2012&lt;br /&gt;proveďte výpočet (ř. 4 – ř. 3). Kladná částka znamená, že za vykazované zdaňovací období bylo zaplaceno více. Záporná, že za vykazované zdaňovací období zbývá na dani doplatit. O vratitelný přeplatek je možné požádat příslušného správce daně formou žádosti (žádost podle § 155 odst. 2 daňového řádu).&lt;br /&gt;&lt;br /&gt;2011&lt;br /&gt;Proveďte výpočet (ř. 4 – ř. 3). Kladná částka znamená, že bylo zaplaceno více. Záporná, že zbývá na dani doplatit. O přeplatek je možné požádat příslušného správce daně formou žádosti (žádost podle § 155 odst. 2 daňového řádu).&lt;br /&gt;&lt;br /&gt;2010&lt;br /&gt;Proveďte výpočet (ř. 4 – ř. 3). Kladná částka znamená, že bylo zaplaceno více. Záporná, že zbývá na dani doplatit. O přeplatek je možné požádat příslušného správce daně formou žádosti (žádost podle § 155 odst. 2 daňového řádu).&lt;br /&gt; &lt;strong&gt;Vznikne-li přeplatek na řádku 5 části II. pouze z titulu změny odvedené daně (vybrané z příjmů ze závislé činnosti a z funkčních požitků srážkou podle zvláštní sazby daně) na zálohu na daň z příjmů fyzických osob ze závislé činnosti a z funkčních požitků (v důsledku dodatečně podepsaného prohlášení viz sl. 6 části I. Vyúčtování), bude s částkou takto vzniklého přeplatku nakládáno v souladu s ustanovením § 153 a 154 daňového řádu.&lt;/strong&gt;</xs:documentation>
                        </xs:annotation>
                        <xs:simpleType>
                          <xs:restriction base="xs:decimal">
                            <xs:totalDigits value="14"/>
                            <xs:fractionDigits value="2"/>
                          </xs:restriction>
                        </xs:simpleType>
                      </xs:attribute>
                      <xs:attribute name="d_ins" type="dateInMultiFormat" use="optional">
                        <xs:annotation>
                          <xs:documentation>od 2014&lt;br /&gt;Uveďte datum vztahující se k údaji na řádku 01c. Podle typu události se jedná o jedno z dat: účinnost rozhodnutí o úpadku (A), předložení konečné zprávy (B), datum úmrtí (I), zánik právnické osoby bez likvidace (J), vstup právnické osoby do likvidace (K), zpracování návrhu na použití likvidačního zůstatku právnické osoby (L), zánik povinnosti srážet daň před uplynutím kalendářního roku (M), skončení řízení o pozůstalosti (N), předložení řádné zprávy o zpeněžování majetku likvidační podstaty (O).&lt;br /&gt;Do Vyúčtování podávaných za část zdaňovacího období se zahrnuje povinnost za celé kalendářní měsíce dané části zdaňovacího období (kalendářního roku) – platí pro kódy A, B, J, K, L, N, O, a to bez ohledu na lhůtu pro odvod sražené daně ve vztahu ke dni úkonu či skutečnosti, která zakládá povinnost podat Vyúčtování. &lt;strong&gt;Pokud je však oprávněný subjekt k podání Vyúčtování schopen uvést celkovou daňovou povinnost ke dni (tzn. jeho daňová povinnost je konečná), není nutné dodržet výše uvedené pravidlo ve vztahu k celému zálohovému období – platí pro kódy J, L, N, O. U kódu M a I se jedná o podání ke dni.&lt;/strong&gt;&lt;br /&gt;&lt;br /&gt;do 2013&lt;br /&gt;Uveďte datum vztahující se k údaji na řádku 01c. Podle typu události se jedná o jedno z dat: účinnost rozhodnutí o úpadku (A, G), předložení konečné zprávy (B, G), podání návrhu na zrušení konkursu (C, G), zrušení konkursu (D, G), splnění jiného způsobu řešení úpadku (E, G), přechod oprávnění nakládat s majetkem náležejícím do majetkové podstaty z insolvenčního správce na daňový subjekt a opačně (F, G), datum úmrtí (I), zánik právnické osoby bez likvidace včetně právnické osoby při přeměně obchodní společnosti (J), vstup právnické osoby do likvidace (K), zpracování návrhu na rozdělení likvidačního zůstatku právnické osoby (L), zánik povinnosti srážet zálohu na daň před uplynutím kalendářního roku (M).&lt;br /&gt;&lt;br /&gt;&lt;strong&gt;Upozornění pro části zdaňovacího období 2013:&lt;/strong&gt;&lt;br /&gt;Do Vyúčtování podávaných za část zdaňovacího období se zahrnuje povinnost za celé kalendářní měsíce dané části zdaňovacího období (kalendářního roku), a to bez ohledu na lhůtu pro odvod sražené daně ve vztahu ke dni úkonu či skutečnosti, která zakládá povinnost podat Vyúčtování.&lt;br /&gt;&lt;br /&gt;&lt;strong&gt;Upozornění pro části zdaňovacího období 2012:&lt;/strong&gt;&lt;br /&gt;Do Vyúčtování podávaných za část zdaňovacího období 2012 se zahrnuje daňová povinnost pouze za ty celé kalendářní měsíce dané části zdaňovacího období (roku), za které již podle zákona uplynula lhůta pro odvod daně a konec této lhůty předchází den, uvedený pod 01d (tj. den úkonu či skutečnosti zakládající povinnost podání Vyúčtování, v tiskopisu uvedeno pod písmeny A–F a J–L).&lt;br /&gt;&lt;br /&gt;&lt;strong&gt;Upozornění pro části zdaňovacího období 2011:&lt;/strong&gt;&lt;br /&gt;Do Vyúčtování podávaných za část zdaňovacího období se zahrnuje daňová povinnost pouze za ty celé kalendářní měsíce dané části zdaňovacího období (roku), za které již podle zákona uplynula lhůta pro odvod daně a konec této lhůty předchází den, uvedený pod 01d (tj. den úkonu či skutečnosti zakládající povinnost podání Vyúčtování, v tiskopisu uvedeno pod písmeny A–F a J-L).&lt;br /&gt;&lt;br /&gt;Položka obsahuje kritickou kontrolu: u kódů rozlišení A-F musí být měsíc z data o 2 vyšší než měsíc z data konce zdaňovacího období.</xs:documentation>
                        </xs:annotation>
                      </xs:attribute>
                      <xs:attribute name="zdobd_do" type="dateInMultiFormat" use="required">
                        <xs:annotation>
                          <xs:documentation>Vyplňte konec zdaňovacího období.&lt;br /&gt;Položka obsahuje kritické kontroly: Datum musí být větší nebo rovno datumu počátku zdaňovacího období, rok musí být shodný s rokem data počátku zdaňovacího období; musí být menší nebo rovno aktuálnímu datu; Je kontrolována přípustnost kombinace kódu rozlišení (k_rozl) a roku konce zdaň. období. Přípustné kombinace jsou:&lt;br /&gt;A: 2010, 2011, 2012, 2013, 2014, 2015&lt;br /&gt;B: 2010, 2011, 2012, 2013, 2014, 2015&lt;br /&gt;C: 2010, 2011, 2012, 2013&lt;br /&gt;D: 2010, 2011, 2012, 2013&lt;br /&gt;E: 2010, 2011, 2012, 2013&lt;br /&gt;F: 2010, 2011, 2012, 2013&lt;br /&gt;GA: 2010, 2011, 2012, 2013, 2014&lt;br /&gt;GB: 2010, 2011, 2012, 2013, 2014&lt;br /&gt;GC: 2010, 2011, 2012&lt;br /&gt;GD: 2010, 2011, 2012&lt;br /&gt;GE: 2010, 2011, 2012&lt;br /&gt;GF: 2010, 2011, 2012&lt;br /&gt;GI: 2013, 2014&lt;br /&gt;GJ: 2013, 2014&lt;br /&gt;GK: 2013, 2014&lt;br /&gt;GL: 2013, 2014&lt;br /&gt;GM: 2013, 2014&lt;br /&gt;GN: 2013, 2014&lt;br /&gt;GO: 2013, 2014&lt;br /&gt;H: 2010, 2011, 2012, 2013, 2014, 2015&lt;br /&gt;I: 2010, 2011, 2012, 2013, 2014, 2015&lt;br /&gt;J: 2010, 2011, 2012, 2013, 2014, 2015&lt;br /&gt;K: 2010, 2011, 2012, 2013, 2014, 2015&lt;br /&gt;L: 2010, 2011, 2012, 2013, 2014, 2015&lt;br /&gt;M: 2010, 2011, 2012, 2013, 2014, 2015&lt;br /&gt;N: 2014, 2015&lt;br /&gt;O: 2014, 2015&lt;br /&gt;(nevyplněný): 2010, 2011, 2012, 2013, 2014</xs:documentation>
                        </xs:annotation>
                      </xs:attribute>
                    </xs:complexType>
                  </xs:element>
                  <xs:element maxOccurs="1" minOccurs="1" name="VetaP">
                    <xs:complexType>
                      <xs:attribute name="sest_titul" use="optional">
                        <xs:annotation>
                          <xs:documentation>Titul osoby, která sestavila Vyúčtování.</xs:documentation>
                        </xs:annotation>
                        <xs:simpleType>
                          <xs:restriction base="xs:string">
                            <xs:minLength value="0"/>
                            <xs:maxLength value="10"/>
                          </xs:restriction>
                        </xs:simpleType>
                      </xs:attribute>
                      <xs:attribute name="sest_prijmeni" use="optional">
                        <xs:annotation>
                          <xs:documentation>Příjmení osoby, která sestavila Vyúčtování. </xs:documentation>
                        </xs:annotation>
                        <xs:simpleType>
                          <xs:restriction base="xs:string">
                            <xs:minLength value="0"/>
                            <xs:maxLength value="36"/>
                          </xs:restriction>
                        </xs:simpleType>
                      </xs:attribute>
                      <xs:attribute name="opr_prijmeni" use="optional">
                        <xs:annotation>
                          <xs:documentation>Uveďte příjmení oprávněné osoby.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36"/>
                          </xs:restriction>
                        </xs:simpleType>
                      </xs:attribute>
                      <xs:attribute name="dic" use="required">
                        <xs:annotation>
                          <xs:documentation>Vyplňte přidělené Daňové identifikační číslo podle osvědčení o registraci k daním (DIČ).</xs:documentation>
                        </xs:annotation>
                        <xs:simpleType>
                          <xs:restriction base="xs:string">
                            <xs:pattern value="[0-9]{1,10}"/>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sest_jmeno" use="optional">
                        <xs:annotation>
                          <xs:documentation>Jméno osoby, která sestavila Vyúčtování. </xs:documentation>
                        </xs:annotation>
                        <xs:simpleType>
                          <xs:restriction base="xs:string">
                            <xs:minLength value="0"/>
                            <xs:maxLength value="20"/>
                          </xs:restriction>
                        </xs:simpleType>
                      </xs:attribute>
                      <xs:attribute name="sest_email" use="optional">
                        <xs:annotation>
                          <xs:documentation>E-mailová adresa osoby, která sestavila Vyúčtování.</xs:documentation>
                        </xs:annotation>
                        <xs:simpleType>
                          <xs:restriction base="xs:string">
                            <xs:minLength value="0"/>
                            <xs:maxLength value="255"/>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opr_postaveni" use="optional">
                        <xs:annotation>
                          <xs:documentation>Uveďte vztah k právnické osobě.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40"/>
                          </xs:restriction>
                        </xs:simpleType>
                      </xs:attribute>
                      <xs:attribute name="sest_telef" use="optional">
                        <xs:annotation>
                          <xs:documentation>Telefon osoby, která sestavila Vyúčtování. </xs:documentation>
                        </xs:annotation>
                        <xs:simpleType>
                          <xs:restriction base="xs:string">
                            <xs:minLength value="0"/>
                            <xs:maxLength value="14"/>
                          </xs:restriction>
                        </xs:simpleType>
                      </xs:attribute>
                      <xs:attribute name="opr_jmeno" use="optional">
                        <xs:annotation>
                          <xs:documentation>Uveďte jméno oprávněné osoby.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20"/>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c_obce" use="optional">
                        <xs:annotation>
                          <xs:documentation>místa pobytu nebo sídla daňového subjektu, dle číselníku obcí.&lt;br&gt;
Pro popis číselníku Obce klikněte &lt;a href="http://adisepo.mfcr.cz/adis/jepo/epo/ciselnik_ukazka.htm?C=obce"&gt;zde&lt;/a&gt;.</xs:documentation>
                        </xs:annotation>
                        <xs:simpleType>
                          <xs:restriction base="xs:decimal">
                            <xs:totalDigits value="6"/>
                            <xs:fractionDigits value="0"/>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typ_ds" use="required">
                        <xs:annotation>
                          <xs:documentation>zvolte typ subjektu, pro který je vyúčtování vyplňováno. &lt;ul&gt;&lt;li&gt;F - fyzické osoby (živnost)&lt;/li&gt;&lt;li&gt;P - právnické osoby (s.r.o., a.s., v.o.s, …)&lt;/li&gt;&lt;li&gt;L - Plátcova pokladna&lt;/li&gt;</xs:documentation>
                        </xs:annotation>
                        <xs:simpleType>
                          <xs:restriction base="xs:string">
                            <xs:minLength value="0"/>
                            <xs:maxLength value="1"/>
                          </xs:restriction>
                        </xs:simpleType>
                      </xs:attribut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complexType>
                  </xs:element>
                  <xs:element maxOccurs="unbounded" minOccurs="0" name="VetaR">
                    <xs:complexType>
                      <xs:attribute name="kod_sekce" use="optional">
                        <xs:annotation>
                          <xs:documentation>Označení oddílu, ke kterému se příloha vztahuje:&lt;BR /&gt;O - obecná textová příloha.&lt;BR /&gt;D - důvody pro podání dodatečného vyúčtování</xs:documentation>
                        </xs:annotation>
                        <xs:simpleType>
                          <xs:restriction base="xs:string">
                            <xs:minLength value="0"/>
                            <xs:maxLength value="1"/>
                          </xs:restriction>
                        </xs:simpleType>
                      </xs:attribute>
                      <xs:attribute name="t_prilohy" use="optional">
                        <xs:annotation>
                          <xs:documentation>Jeden řádek textové přílohy, max. 72 znaků</xs:documentation>
                        </xs:annotation>
                        <xs:simpleType>
                          <xs:restriction base="xs:string">
                            <xs:minLength value="0"/>
                            <xs:maxLength value="72"/>
                          </xs:restriction>
                        </xs:simpleType>
                      </xs:attribute>
                      <xs:attribute name="poradi" use="required">
                        <xs:simpleType>
                          <xs:restriction base="xs:decimal">
                            <xs:totalDigits value="4"/>
                            <xs:fractionDigits value="0"/>
                          </xs:restriction>
                        </xs:simpleType>
                      </xs:attribute>
                    </xs:complexType>
                  </xs:element>
                  <xs:element maxOccurs="unbounded" minOccurs="0" name="VetaO">
                    <xs:complexType>
                      <xs:attribute name="kc_dpsi04" use="optional">
                        <xs:annotation>
                          <xs:documentation>od 2013&lt;br /&gt;zůstává neobsazen (tzn. nevyplňuje se) z důvodu, že od počátku zdaňovacího období 2013 se veškeré opravy předcházejících zdaňovacích období řeší pouze prostřednictvím dodatečných vyúčtování k příslušnému zdaňovacímu období.&lt;br /&gt;&lt;br /&gt;2012&lt;br /&gt;uveďte dodatečně odvedenou daň za období 2009. Opravy podle § 38d odst. 8 zákona z důvodu nesprávně sražené daně (dodatečná oprava) zdaňovacího období 2010 a 2011 se řeší formou dodatečného Vyúčtování ke zdaňovacímu období 2010 příp. 2011.&lt;br /&gt;&lt;br /&gt;2011&lt;br /&gt;uveďte dodatečně odvedenou daň za období 2008 a 2009. Opravy podle § 38d odst. 8 zákona z důvodu nesprávně sražené daně (dodatečná oprava) zdaňovacího období 2010 se řeší formou dodatečného Vyúčtování ke zdaňovacímu období 2010.&lt;br /&gt;&lt;br /&gt;2010&lt;br /&gt;Uveďte částku daně z příjmů ze závislé činnosti a z funkčních požitků, která byla v příslušném měsíci dodatečně sražena podle § 38d odst. 8 zákona a týká se předchozího období. Informace o všech provedených opravách je nutné předepsaným způsobem uvést v příloze.&lt;br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7" use="optional">
                        <xs:annotation>
                          <xs:documentation>Nepovinná hodnota, slouží pro snadnější výpočet sloupce 8a (viz § 234 odst. 2 daňového řádu).&lt;br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8a" use="optional">
                        <xs:annotation>
                          <xs:documentation>od 2012&lt;br /&gt;uveďte částku vypočtenou dle údajů v tiskopisu. &lt;strong&gt;Do vypočtené částky neuvádějte částky, které Vám za vykazované zdaňovací období již byly správcem daně předepsány k přímé úhradě (viz sloupec 7).&lt;/strong&gt;&lt;br /&gt;&lt;br /&gt;2011&lt;br /&gt;uveďte částku vypočtenou dle údajů v tiskopisu. &lt;strong&gt;Do vypočtené částky neuvádějte částky, které Vám za uvedené zdaňovací období (2011) již byly správcem daně předepsány k přímé úhradě (viz sloupec 7).&lt;/strong&gt;&lt;br /&gt;&lt;br /&gt;2010&lt;br /&gt;uveďte částku vypočtenou dle údajů v tiskopisu. &lt;strong&gt;Do vypočtené částky neuvádějte částky, které Vám za uvedené zdaňovací období (příp. vykazovanou část zdaňovacího období) již byly správcem daně předepsány k přímému placení (viz sloupec 7).&lt;/strong&gt;&lt;br /&gt;&lt;br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2" use="optional">
                        <xs:annotation>
                          <xs:documentation>Uveďte částku daně, která byla v měsíci sražena.&lt;br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cj_dpsi07" use="optional">
                        <xs:annotation>
                          <xs:documentation>uveďte čj. rozhodnutí (platebního výměru), kterým Vám správce daně předepsal dlužné částky za vykazované zdaňovací období k přímé úhradě (viz popis u sloupce 1).</xs:documentation>
                        </xs:annotation>
                        <xs:simpleType>
                          <xs:restriction base="xs:string">
                            <xs:minLength value="0"/>
                            <xs:maxLength value="30"/>
                          </xs:restriction>
                        </xs:simpleType>
                      </xs:attribute>
                      <xs:attribute name="kc_dpsi09" use="optional">
                        <xs:annotation>
                          <xs:documentation>Uveďte rozdíl (značeno +/–) mezi původně vyúčtovanou a dodatečně vyúčtovanou částkou. Kladná částka znamená, že bylo původně vyúčtováno méně, tzn. zbývá doplatit, záporná částka znamená, že bylo původně vyúčtováno více. Vyplňuje se pouze u dodatečného Vyúčtování (&lt;strong&gt;poprvé lze podat za zdaňovací období 2010&lt;/strong&gt;). Další informace k vyplnění dodatečného Vyúčtování jsou uvedeny pod 01a.&lt;br /&gt;Položka obsahuje kritické kontroly: u dodatečného Vyúčtování musí být zadána nenulová hodnota, nesmí být zadána hodnota v měsíci mimo zdaňovací období.</xs:documentation>
                        </xs:annotation>
                        <xs:simpleType>
                          <xs:restriction base="xs:decimal">
                            <xs:totalDigits value="14"/>
                            <xs:fractionDigits value="2"/>
                          </xs:restriction>
                        </xs:simpleType>
                      </xs:attribute>
                      <xs:attribute name="kc_dpsi01" use="optional">
                        <xs:annotation>
                          <xs:documentation>od 2014&lt;br /&gt;uveďte celkovou částku daňové povinnosti, která měla být v souladu s ustanovením § 38d odstavců 1, 2 a 8 zákona &lt;strong&gt;v příslušném měsíci sražena&lt;/strong&gt;, a to bez ohledu na skutečnost, zda Vám již byla správcem daně předepsána k přímé úhradě. Čj. případného rozhodnutí (platebního výměru) uveďte ve sloupci 7. Součástí celkové částky ve sloupci 1 může být dodatečně opravená daň z příjmů ze závislé činnosti jen, týká-li se období, za které je podáváno Vyúčtování.&lt;br /&gt;&lt;br /&gt;2011, 2012, 2013&lt;br /&gt;Uveďte celkovou částku daňové povinnosti, která měla být v souladu s ustanovením § 38d odstavců 1, 2 a 8 zákona &lt;strong&gt;v příslušném měsíci sražena&lt;/strong&gt;, a to bez ohledu na skutečnost, zda Vám již byla správcem daně předepsána k přímé úhradě. Čj. případného rozhodnutí (platebního výměru) uveďte ve sloupci 7. Součástí celkové částky ve sloupci 1 může být dodatečně opravená daň z příjmů ze závislé činnosti a z funkčních požitků jen, týká-li se období, za které je podáváno Vyúčtování.&lt;br /&gt;&lt;br /&gt;2010&lt;br /&gt;Uveďte celkovou částku daňové povinnosti, která měla být v souladu s ustanovením § 38d odstavců 1, 2 a 8 zákona &lt;strong&gt;v příslušném měsíci sražena&lt;/strong&gt;, a to bez ohledu na skutečnost, zda Vám již byla správcem daně předepsána k přímému placení. Čj. případného rozhodnutí (platebního výměru) uveďte ve sloupci 7. Součástí celkové částky ve sloupci 1 může být dodatečně sražená daň z příjmů ze závislé činnosti a z funkčních požitků jen, týká-li se období, za které je podáváno Vyúčtování. Dodatečně sražená daň za předchozí období se uvede ve sloupci 4.&lt;br /&gt;&lt;br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mesic" use="required">
                        <xs:annotation>
                          <xs:documentation>Vyplňte číslo kalendářního měsíce.&lt;br /&gt;Položka obsahuje kritickou kontrolu: musí být zadáno celé číslo v intervalu 1 až 12.</xs:documentation>
                        </xs:annotation>
                        <xs:simpleType>
                          <xs:restriction base="xs:decimal">
                            <xs:totalDigits value="2"/>
                            <xs:fractionDigits value="0"/>
                          </xs:restriction>
                        </xs:simpleType>
                      </xs:attribute>
                      <xs:attribute name="kc_dpsi08" use="optional">
                        <xs:annotation>
                          <xs:documentation>od 2013&lt;br /&gt;neobsazeno&lt;br /&gt;&lt;br /&gt;do 2012&lt;br /&gt;Uveďte částku vypočtenou dle údajů v tiskopisu. Hodnota může být i záporná.&lt;/strong&gt;&lt;br /&gt;&lt;br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5" use="optional">
                        <xs:annotation>
                          <xs:documentation>od 2013&lt;br /&gt;zůstává neobsazen (tzn. nevyplňuje se) z důvodu, že od počátku zdaňovacího období 2013 se veškeré opravy předcházejících zdaňovacích období řeší pouze prostřednictvím dodatečných vyúčtování k příslušnému zdaňovacímu období.&lt;br /&gt;&lt;br /&gt;2012&lt;br /&gt;uveďte celkovou částku vrácených přeplatků daně z příjmů fyzických osob ze závislé činnosti a z funkčních požitků (podle ust. § 38d odst. 8 zákona), jen pokud přeplatky vznikly v důsledku nesprávně vyšší sražené daně ve zdaňovacím období 2009. Pokud přeplatek na dani vznikl z důsledku nesprávně vyšší sražené daně ve zdaňovacím období 2010 a 2011, řeší se formou dodatečného Vyúčtování ke zdaňovacímu období 2010 příp. 2011.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/&gt;2011&lt;br /&gt;uveďte celkovou částku vrácených přeplatků daně z příjmů fyzických osob ze závislé činnosti a z funkčních požitků (podle ust. § 38d odst. 8 zákona), jen pokud přeplatky vznikly v důsledku nesprávně vyšší sražené daně ve zdaňovacím období 2008 a 2009. Pokud přeplatek na dani vznikl z důsledku nesprávně vyšší sražené daně ve zdaňovacím období 2010, řeší se formou dodatečného Vyúčtování ke zdaňovacímu období 2010.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/&gt;2010&lt;br /&gt;Uveďte celkovou částku vrácených přeplatků daně z příjmů fyzických osob ze závislé činnosti a z funkčních požitků (podle ust. § 38d odst. 8 zákona), jen pokud přeplatky vznikly v důsledku nesprávně vyšší sražené daně v předcházejících obdobích.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6" use="optional">
                        <xs:annotation>
                          <xs:documentation>od 2014&lt;br /&gt;uveďte částku daňové povinnosti, obsaženou v částce daně ze sloupce 1, kterou nelze u poplatníka považovat za splněnou z důvodu dodatečného podpisu prohlášení k dani (§ 38d odst. 4 písm. a), § 38k zákona).&lt;br /&gt;&lt;br /&gt;2011, 2012, 2013&lt;br /&gt;uveďte částku daňové povinnosti, obsaženou v částce daně ze sloupce 1, kterou nelze u poplatníka považovat za splněnou z důvodu dodatečného podpisu prohlášení k dani (§ 38d odst. 4 písm. a), § 38k zákona).&lt;br /&gt;&lt;br /&gt;2010&lt;br /&gt;uveďte částku daňové povinnosti, obsaženou v částce daně ze sloupce 1, kterou nelze u poplatníka považovat za splněnou z důvodu dodatečného podpisu prohlášení k dani (§ 38d odst. 4 písm. a), § 38k zákona). Jedná se o částku daně, která byla původně před podpisem prohlášení k dani poplatníka sražena v souladu s § 38d odst. 1 zákona a dodatečným podpisem poplatníkova prohlášení k dani &lt;strong&gt;je na ni pohlíženo jako na zálohu na daň z příjmů fyzických osob ze závislé činnosti a z funkčních požitků.&lt;/strong&gt;&lt;br /&gt;S touto částkou bude správce daně nakládat v souladu s ustanovením § 153 a 154 daňového řádu.&lt;br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3" use="optional">
                        <xs:annotation>
                          <xs:documentation>Uveďte částku daně (z celkové částky ve sloupci 1), která měla být odvedena nejpozději do termínu pro podání daňového přiznání v průběhu zdaňovacího období (podle § 38d odst. 3 věty druhé zákona), spadá-li tento termín do období, za které je předkládáno Vyúčtování.&lt;br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kc_dpsi10" use="optional">
                        <xs:annotation>
                          <xs:documentation>od 2011&lt;br /&gt;Uveďte úhrn částek skutečně odvedených za uvedené zdaňovací období na účet finančního úřadu, včetně částek, které Vám byly správcem daně předepsány k přímé úhradě ve vykazovaném zdaňovacím období. Neuvádějte částky, které jste odvedli na základě rozhodnutí správce daně (platební výměr) za minulá zdaňovací období.&lt;br /&gt;&lt;br /&gt;2010&lt;br /&gt;Uveďte úhrn částek skutečně odvedených za uvedené zdaňovací období na účet finančního úřadu, včetně částek, které Vám byly správcem daně předepsány k přímému placení ve vykazovaném zdaňovacím období. Neuvádějte částky, které jste odvedli na základě rozhodnutí správce daně (platební výměr) za minulá zdaňovací období.&lt;br /&gt;&lt;br /&gt;Položka obsahuje kritickou kontrolu: nesmí být zadána hodnota v měsíci mimo zdaňovací období.</xs:documentation>
                        </xs:annotation>
                        <xs:simpleType>
                          <xs:restriction base="xs:decimal">
                            <xs:totalDigits value="14"/>
                            <xs:fractionDigits value="2"/>
                          </xs:restriction>
                        </xs:simpleType>
                      </xs:attribute>
                    </xs:complexType>
                  </xs:element>
                  <xs:element maxOccurs="1" minOccurs="0" name="VetaS">
                    <xs:complexType>
                      <xs:attribute name="s_kc_dpsi03" use="optional">
                        <xs:annotation>
                          <xs:documentation>Uveďte součet sloupce 3.</xs:documentation>
                        </xs:annotation>
                        <xs:simpleType>
                          <xs:restriction base="xs:decimal">
                            <xs:totalDigits value="14"/>
                            <xs:fractionDigits value="2"/>
                          </xs:restriction>
                        </xs:simpleType>
                      </xs:attribute>
                      <xs:attribute name="s_kc_dpsi07" use="optional">
                        <xs:annotation>
                          <xs:documentation>Uveďte součet sloupce 7.</xs:documentation>
                        </xs:annotation>
                        <xs:simpleType>
                          <xs:restriction base="xs:decimal">
                            <xs:totalDigits value="14"/>
                            <xs:fractionDigits value="2"/>
                          </xs:restriction>
                        </xs:simpleType>
                      </xs:attribute>
                      <xs:attribute name="s_kc_dpsi01" use="optional">
                        <xs:annotation>
                          <xs:documentation>Uveďte součet sloupce 1.</xs:documentation>
                        </xs:annotation>
                        <xs:simpleType>
                          <xs:restriction base="xs:decimal">
                            <xs:totalDigits value="14"/>
                            <xs:fractionDigits value="2"/>
                          </xs:restriction>
                        </xs:simpleType>
                      </xs:attribute>
                      <xs:attribute name="s_kc_dpsi10" use="optional">
                        <xs:annotation>
                          <xs:documentation>Uveďte součet sloupce 10.</xs:documentation>
                        </xs:annotation>
                        <xs:simpleType>
                          <xs:restriction base="xs:decimal">
                            <xs:totalDigits value="14"/>
                            <xs:fractionDigits value="2"/>
                          </xs:restriction>
                        </xs:simpleType>
                      </xs:attribute>
                      <xs:attribute name="s_kc_dpsi09" use="optional">
                        <xs:annotation>
                          <xs:documentation>Uveďte součet sloupce 9.</xs:documentation>
                        </xs:annotation>
                        <xs:simpleType>
                          <xs:restriction base="xs:decimal">
                            <xs:totalDigits value="14"/>
                            <xs:fractionDigits value="2"/>
                          </xs:restriction>
                        </xs:simpleType>
                      </xs:attribute>
                      <xs:attribute name="s_kc_dpsi06" use="optional">
                        <xs:annotation>
                          <xs:documentation>Uveďte součet sloupce 6.</xs:documentation>
                        </xs:annotation>
                        <xs:simpleType>
                          <xs:restriction base="xs:decimal">
                            <xs:totalDigits value="14"/>
                            <xs:fractionDigits value="2"/>
                          </xs:restriction>
                        </xs:simpleType>
                      </xs:attribute>
                      <xs:attribute name="s_kc_dpsi02" use="optional">
                        <xs:annotation>
                          <xs:documentation>Uveďte součet sloupce 2.</xs:documentation>
                        </xs:annotation>
                        <xs:simpleType>
                          <xs:restriction base="xs:decimal">
                            <xs:totalDigits value="14"/>
                            <xs:fractionDigits value="2"/>
                          </xs:restriction>
                        </xs:simpleType>
                      </xs:attribute>
                      <xs:attribute name="s_kc_dpsi04" use="optional">
                        <xs:annotation>
                          <xs:documentation>Uveďte součet sloupce 4.</xs:documentation>
                        </xs:annotation>
                        <xs:simpleType>
                          <xs:restriction base="xs:decimal">
                            <xs:totalDigits value="14"/>
                            <xs:fractionDigits value="2"/>
                          </xs:restriction>
                        </xs:simpleType>
                      </xs:attribute>
                      <xs:attribute name="s_kc_dpsi08" use="optional">
                        <xs:annotation>
                          <xs:documentation>Uveďte součet sloupce 8.</xs:documentation>
                        </xs:annotation>
                        <xs:simpleType>
                          <xs:restriction base="xs:decimal">
                            <xs:totalDigits value="14"/>
                            <xs:fractionDigits value="2"/>
                          </xs:restriction>
                        </xs:simpleType>
                      </xs:attribute>
                      <xs:attribute name="s_kc_dpsi08a" use="optional">
                        <xs:annotation>
                          <xs:documentation>Uveďte součet sloupce 8a.</xs:documentation>
                        </xs:annotation>
                        <xs:simpleType>
                          <xs:restriction base="xs:decimal">
                            <xs:totalDigits value="14"/>
                            <xs:fractionDigits value="2"/>
                          </xs:restriction>
                        </xs:simpleType>
                      </xs:attribute>
                      <xs:attribute name="s_kc_dpsi05" use="optional">
                        <xs:annotation>
                          <xs:documentation>Uveďte součet sloupce 5.</xs:documentation>
                        </xs:annotation>
                        <xs:simpleType>
                          <xs:restriction base="xs:decimal">
                            <xs:totalDigits value="14"/>
                            <xs:fractionDigits value="2"/>
                          </xs:restriction>
                        </xs:simpleType>
                      </xs:attribute>
                    </xs:complexType>
                  </xs:element>
                  <xs:element maxOccurs="unbounded" minOccurs="0" name="VetaA">
                    <xs:complexType>
                      <xs:attribute name="fu_pbu" use="optional">
                        <xs:annotation>
                          <xs:documentation>Uveďte předčíslí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minLength value="0"/>
                            <xs:maxLength value="6"/>
                          </xs:restriction>
                        </xs:simpleType>
                      </xs:attribute>
                      <xs:attribute name="fu_k_bank" use="optional">
                        <xs:annotation>
                          <xs:documentation>Uveďte kód banky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pattern value="[0-9]{1,4}"/>
                          </xs:restriction>
                        </xs:simpleType>
                      </xs:attribute>
                      <xs:attribute name="fu_c_komds" use="optional">
                        <xs:annotation>
                          <xs:documentation>Uveďte číslo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pattern value="[0-9]{1,10}"/>
                          </xs:restriction>
                        </xs:simpleType>
                      </xs:attribute>
                    </xs:complexType>
                  </xs:element>
                  <xs:element maxOccurs="unbounded" minOccurs="0" name="VetaB">
                    <xs:complexType>
                      <xs:attribute name="d_vracprepl" type="dateInMultiFormat" use="optional">
                        <xs:annotation>
                          <xs:documentation>Uveďte datum vrácení přeplatku nesprávně sražené vyšší daně poplatníkovi.&lt;br /&gt;Položka obsahuje kritickou kontrolu: je-li prázdné datum dodatečného sražení daně nesmí být datum vrácení přeplatku vyšší než dnešní datum.</xs:documentation>
                        </xs:annotation>
                      </xs:attribute>
                      <xs:attribute name="mesic_nespr" use="required">
                        <xs:annotation>
                          <xs:documentation>Uveďte měsíc sražení, v němž byla původně daň sražena chybně.</xs:documentation>
                        </xs:annotation>
                        <xs:simpleType>
                          <xs:restriction base="xs:decimal">
                            <xs:totalDigits value="2"/>
                            <xs:fractionDigits value="0"/>
                          </xs:restriction>
                        </xs:simpleType>
                      </xs:attribute>
                      <xs:attribute name="mesic_opr" use="required">
                        <xs:annotation>
                          <xs:documentation>od 2011&lt;br /&gt;Uveďte měsíc opravy podle § 38d zákona.&lt;br /&gt;&lt;br /&gt;2010&lt;br /&gt;Uveďte měsíc sražení, ve kterém byla provedena podle § 38d odst. 8 zákona dodatečná oprava srážky daně (daň byla dodatečně sražena, nebo byl poplatníkovi vrácen přeplatek nesprávně sražené vyšší daně).&lt;br /&gt;&lt;br /&gt;Položka obsahuje kritickou kontrolu: zadaná hodnota musí být celé číslo v itervalu 1 až 12.</xs:documentation>
                        </xs:annotation>
                        <xs:simpleType>
                          <xs:restriction base="xs:decimal">
                            <xs:totalDigits value="2"/>
                            <xs:fractionDigits value="0"/>
                          </xs:restriction>
                        </xs:simpleType>
                      </xs:attribute>
                      <xs:attribute name="rok_nespr" use="required">
                        <xs:annotation>
                          <xs:documentation>Uveďte rok sražení, v němž byla původně daň sražena chybně.&lt;br /&gt;Položka obsahuje kritickou kontrolu: pro vyúčtování daně z příjmů právnických osob nesmí být příloha k vyúčtování vyplněná.</xs:documentation>
                        </xs:annotation>
                        <xs:simpleType>
                          <xs:restriction base="xs:decimal">
                            <xs:totalDigits value="4"/>
                            <xs:fractionDigits value="0"/>
                          </xs:restriction>
                        </xs:simpleType>
                      </xs:attribute>
                      <xs:attribute name="kc_castka" use="required">
                        <xs:annotation>
                          <xs:documentation>Uveďte částku, která je rovna hodnotě provedené opravy. Se znaménkem minus uveďte částku vráceného přeplatku nesprávně sražené vyšší daně.&lt;br /&gt; Položka obsahuje kritickou kontrolu: zadaná hodnota nesmí být rovna 0.</xs:documentation>
                        </xs:annotation>
                        <xs:simpleType>
                          <xs:restriction base="xs:decimal">
                            <xs:totalDigits value="14"/>
                            <xs:fractionDigits value="2"/>
                          </xs:restriction>
                        </xs:simpleType>
                      </xs:attribute>
                      <xs:attribute name="rok_opr" use="optional">
                        <xs:annotation>
                          <xs:documentation>Uveďte rok opravy podle § 38d zákona. Zadaná hodnota nesmí být menší, než sloupec 1 (rok).</xs:documentation>
                        </xs:annotation>
                        <xs:simpleType>
                          <xs:restriction base="xs:decimal">
                            <xs:totalDigits value="4"/>
                            <xs:fractionDigits value="0"/>
                          </xs:restriction>
                        </xs:simpleType>
                      </xs:attribute>
                      <xs:attribute name="d_dodsraz" type="dateInMultiFormat" use="optional">
                        <xs:annotation>
                          <xs:documentation>Uveďte datum dodatečné srážky poplatníkovi.&lt;br /&gt;Položka obsahuje kritickou kontrolu: datum nesmí být větší než dnesní datum.</xs:documentation>
                        </xs:annotation>
                      </xs:attribute>
                    </xs:complexType>
                  </xs:element>
                  <xs:element maxOccurs="1" minOccurs="0" name="Prilohy">
                    <xs:complexType>
                      <xs:sequence>
                        <xs:element maxOccurs="unbounded" minOccurs="0" name="ObecnaPriloha">
                          <xs:complexType>
                            <xs:simpleContent>
                              <xs:extension base="xs:base64Binary">
                                <xs:attribute xmlns:xs="http://www.w3.org/2001/XMLSchema" name="cislo" use="required">
                                  <xs:annotation>
                                    <xs:documentation>Pořadové číslo přílohy</xs:documentation>
                                  </xs:annotation>
                                  <xs:simpleType>
                                    <xs:restriction base="xs:decimal">
                                      <xs:totalDigits value="4"/>
                                      <xs:fractionDigits value="0"/>
                                    </xs:restriction>
                                  </xs:simpleType>
                                </xs:attribute>
                                <xs:attribute xmlns:xs="http://www.w3.org/2001/XMLSchema" name="nazev" use="optional">
                                  <xs:annotation>
                                    <xs:documentation>Popis přiloženého souboru</xs:documentation>
                                  </xs:annotation>
                                  <xs:simpleType>
                                    <xs:restriction base="xs:string">
                                      <xs:minLength value="0"/>
                                      <xs:maxLength value="255"/>
                                    </xs:restriction>
                                  </xs:simpleType>
                                </xs:attribute>
                                <xs:attribute xmlns:xs="http://www.w3.org/2001/XMLSchema" name="jm_souboru" use="optional">
                                  <xs:annotation>
                                    <xs:documentation>&lt;strong&gt;Název přiloženého souboru.&lt;/strong&gt;&lt;br/&gt;povolené typy souborů jsou: DOC, DOCX, RTF, XLS, XLSX, PDF, JPG a TXT. Dále je možné přiložit podepsané (formát PKCS#7) a komprimované (formát ZIP) soubory, vždy však jde o jeden podepsaný nebo jeden komprimovaný soubor některého z podporovaných formátů. Součet velikostí všech souborů přiložených v elektronické podobě (tzv. e-příloh) může být nejvýše 4 000 kilobajtů.</xs:documentation>
                                  </xs:annotation>
                                  <xs:simpleType>
                                    <xs:restriction base="xs:string">
                                      <xs:minLength value="0"/>
                                      <xs:maxLength value="255"/>
                                    </xs:restriction>
                                  </xs:simpleType>
                                </xs:attribute>
                                <xs:attribute xmlns:xs="http://www.w3.org/2001/XMLSchema" name="kodovani" use="optional">
                                  <xs:annotation>
                                    <xs:documentation>Kódování přiloženého souboru</xs:documentation>
                                  </xs:annotation>
                                  <xs:simpleType>
                                    <xs:restriction base="xs:string">
                                      <xs:enumeration value="base64"/>
                                    </xs:restriction>
                                  </xs:simpleType>
                                </xs:attribute>
                              </xs:extension>
                            </xs:simpleContent>
                          </xs:complexType>
                        </xs:element>
                      </xs:sequenc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1" Name="Pisemnost_Mapování" RootElement="Pisemnost"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4</xdr:col>
      <xdr:colOff>590550</xdr:colOff>
      <xdr:row>5</xdr:row>
      <xdr:rowOff>152400</xdr:rowOff>
    </xdr:to>
    <xdr:pic>
      <xdr:nvPicPr>
        <xdr:cNvPr id="2" name="Picture 2" descr="LOGO_ASPEKT_dane_orez_www">
          <a:extLst>
            <a:ext uri="{FF2B5EF4-FFF2-40B4-BE49-F238E27FC236}">
              <a16:creationId xmlns:a16="http://schemas.microsoft.com/office/drawing/2014/main" id="{FDA0E54C-A858-4969-AAEE-FA5730F06C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9813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0</xdr:rowOff>
    </xdr:from>
    <xdr:to>
      <xdr:col>13</xdr:col>
      <xdr:colOff>268081</xdr:colOff>
      <xdr:row>31</xdr:row>
      <xdr:rowOff>17145</xdr:rowOff>
    </xdr:to>
    <xdr:pic>
      <xdr:nvPicPr>
        <xdr:cNvPr id="3" name="Obrázek 2">
          <a:extLst>
            <a:ext uri="{FF2B5EF4-FFF2-40B4-BE49-F238E27FC236}">
              <a16:creationId xmlns:a16="http://schemas.microsoft.com/office/drawing/2014/main" id="{ADD62594-2DD3-452A-969C-8FAAC86D4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0"/>
          <a:ext cx="6926056" cy="9970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RIZNANI\DPH15xx_xm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NAHRANI\PRIZNANI\TODO\NAHRANI\DzMZVL18_xm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DATA\PRIZNANI\TODO\2023\DzMZVL23_xml_z.xlsx" TargetMode="External"/><Relationship Id="rId1" Type="http://schemas.openxmlformats.org/officeDocument/2006/relationships/externalLinkPath" Target="/DATA/PRIZNANI/TODO/2023/DzMZVL23_xml_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VOD"/>
      <sheetName val="ZAKL_DATA"/>
      <sheetName val="XML_export"/>
      <sheetName val="DPH1"/>
      <sheetName val="DPH2"/>
      <sheetName val="Kontrola"/>
      <sheetName val="Data pro XML"/>
      <sheetName val="Obory činnosti"/>
      <sheetName val="Finanční úřady"/>
    </sheetNames>
    <sheetDataSet>
      <sheetData sheetId="0"/>
      <sheetData sheetId="1"/>
      <sheetData sheetId="2"/>
      <sheetData sheetId="3"/>
      <sheetData sheetId="4"/>
      <sheetData sheetId="5"/>
      <sheetData sheetId="6"/>
      <sheetData sheetId="7">
        <row r="2">
          <cell r="E2" t="str">
            <v>Rostlinná a živočišná výroba, myslivost a související činnosti</v>
          </cell>
        </row>
        <row r="3">
          <cell r="E3" t="str">
            <v>Lesnictví a těžba dřeva</v>
          </cell>
        </row>
        <row r="4">
          <cell r="E4" t="str">
            <v>Rybolov a akvakultura</v>
          </cell>
        </row>
        <row r="5">
          <cell r="E5" t="str">
            <v>Těžba a úprava černého a hnědého uhlí</v>
          </cell>
        </row>
        <row r="6">
          <cell r="E6" t="str">
            <v>Těžba ropy a zemního plynu</v>
          </cell>
        </row>
        <row r="7">
          <cell r="E7" t="str">
            <v>Těžba a úprava rud</v>
          </cell>
        </row>
        <row r="8">
          <cell r="E8" t="str">
            <v>Ostatní těžba a dobývání</v>
          </cell>
        </row>
        <row r="9">
          <cell r="E9" t="str">
            <v>Podpůrné činnosti při těžbě</v>
          </cell>
        </row>
        <row r="10">
          <cell r="E10" t="str">
            <v>Výroba potravinářských výrobků</v>
          </cell>
        </row>
        <row r="11">
          <cell r="E11" t="str">
            <v>Výroba nápojů</v>
          </cell>
        </row>
        <row r="12">
          <cell r="E12" t="str">
            <v>Pěstování plodin jiných než trvalých</v>
          </cell>
        </row>
        <row r="13">
          <cell r="E13" t="str">
            <v>Výroba tabákových výrobků</v>
          </cell>
        </row>
        <row r="14">
          <cell r="E14" t="str">
            <v>Pěstování trvalých plodin</v>
          </cell>
        </row>
        <row r="15">
          <cell r="E15" t="str">
            <v>Výroba textilií</v>
          </cell>
        </row>
        <row r="16">
          <cell r="E16" t="str">
            <v>Množení rostlin</v>
          </cell>
        </row>
        <row r="17">
          <cell r="E17" t="str">
            <v>Výroba oděvů</v>
          </cell>
        </row>
        <row r="18">
          <cell r="E18" t="str">
            <v>živočišná výroba</v>
          </cell>
        </row>
        <row r="19">
          <cell r="E19" t="str">
            <v>Výroba usní a souvisejících výrobků</v>
          </cell>
        </row>
        <row r="20">
          <cell r="E20" t="str">
            <v>Smíšené hospodářství</v>
          </cell>
        </row>
        <row r="21">
          <cell r="E21" t="str">
            <v>Zprac.dřeva,výroba dřevěných,korkových,proutěných a slam.výr.,kromě nábytku</v>
          </cell>
        </row>
        <row r="22">
          <cell r="E22" t="str">
            <v>Podpůrné činnosti pro zemědělství a posklizňové činnosti</v>
          </cell>
        </row>
        <row r="23">
          <cell r="E23" t="str">
            <v>Výroba papíru a výrobků z papíru</v>
          </cell>
        </row>
        <row r="24">
          <cell r="E24" t="str">
            <v>Lov a odchyt divokých zvířat a související činnosti</v>
          </cell>
        </row>
        <row r="25">
          <cell r="E25" t="str">
            <v>Tisk a rozmnožování nahraných nosičů</v>
          </cell>
        </row>
        <row r="26">
          <cell r="E26" t="str">
            <v>Výroba koksu a rafinovaných ropných produktů</v>
          </cell>
        </row>
        <row r="27">
          <cell r="E27" t="str">
            <v>Výroba chemických látek a chemických přípravků</v>
          </cell>
        </row>
        <row r="28">
          <cell r="E28" t="str">
            <v>Výroba základních farmaceutických výrobků a farmaceutických přípravků</v>
          </cell>
        </row>
        <row r="29">
          <cell r="E29" t="str">
            <v>Lesní hospodářství a jiné činnosti v oblasti lesnictví</v>
          </cell>
        </row>
        <row r="30">
          <cell r="E30" t="str">
            <v>Výroba pryžových a plastových výrobků</v>
          </cell>
        </row>
        <row r="31">
          <cell r="E31" t="str">
            <v>Těžba dřeva</v>
          </cell>
        </row>
        <row r="32">
          <cell r="E32" t="str">
            <v>Výroba ostatních nekovových minerálních výrobků</v>
          </cell>
        </row>
        <row r="33">
          <cell r="E33" t="str">
            <v>Sběr a získávání volně rostoucích plodů a materiálů, kromě dřeva</v>
          </cell>
        </row>
        <row r="34">
          <cell r="E34" t="str">
            <v>Výroba základních kovů, hutní zpracování kovů; slévárenství</v>
          </cell>
        </row>
        <row r="35">
          <cell r="E35" t="str">
            <v>Podpůrné činnosti pro lesnictví</v>
          </cell>
        </row>
        <row r="36">
          <cell r="E36" t="str">
            <v>Výroba kovových konstrukcí a kovodělných výrobků, kromě strojů a zařízení</v>
          </cell>
        </row>
        <row r="37">
          <cell r="E37" t="str">
            <v>Výroba počítačů, elektronických a optických přístrojů a zařízení</v>
          </cell>
        </row>
        <row r="38">
          <cell r="E38" t="str">
            <v>Výroba elektrických zařízení</v>
          </cell>
        </row>
        <row r="39">
          <cell r="E39" t="str">
            <v>Výroba strojů a zařízení j. n.</v>
          </cell>
        </row>
        <row r="40">
          <cell r="E40" t="str">
            <v>Výroba motorových vozidel (kromě motocyklů), přívěsů a návěsů</v>
          </cell>
        </row>
        <row r="41">
          <cell r="E41" t="str">
            <v>Výroba ostatních dopravních prostředků a zařízení</v>
          </cell>
        </row>
        <row r="42">
          <cell r="E42" t="str">
            <v>Výroba nábytku</v>
          </cell>
        </row>
        <row r="43">
          <cell r="E43" t="str">
            <v>Rybolov</v>
          </cell>
        </row>
        <row r="44">
          <cell r="E44" t="str">
            <v>Ostatní zpracovatelský průmysl</v>
          </cell>
        </row>
        <row r="45">
          <cell r="E45" t="str">
            <v>Akvakultura</v>
          </cell>
        </row>
        <row r="46">
          <cell r="E46" t="str">
            <v>Opravy a instalace strojů a zařízení</v>
          </cell>
        </row>
        <row r="47">
          <cell r="E47" t="str">
            <v>Výroba a rozvod elektřiny, plynu, tepla a klimatizovaného vzduchu</v>
          </cell>
        </row>
        <row r="48">
          <cell r="E48" t="str">
            <v>Shromažďování, úprava a rozvod vody</v>
          </cell>
        </row>
        <row r="49">
          <cell r="E49" t="str">
            <v>Činnosti související s odpadními vodami</v>
          </cell>
        </row>
        <row r="50">
          <cell r="E50" t="str">
            <v>Shromažďování,sběr a odstraňování odpadů,úprava odpadů k dalšímu využití</v>
          </cell>
        </row>
        <row r="51">
          <cell r="E51" t="str">
            <v>Sanace a jiné činnosti související s odpady</v>
          </cell>
        </row>
        <row r="52">
          <cell r="E52" t="str">
            <v>Výstavba budov</v>
          </cell>
        </row>
        <row r="53">
          <cell r="E53" t="str">
            <v>Inženýrské stavitelství</v>
          </cell>
        </row>
        <row r="54">
          <cell r="E54" t="str">
            <v>Specializované stavební činnosti</v>
          </cell>
        </row>
        <row r="55">
          <cell r="E55" t="str">
            <v>Velkoobchod, maloobchod a opravy motorových vozidel</v>
          </cell>
        </row>
        <row r="56">
          <cell r="E56" t="str">
            <v>Velkoobchod, kromě motorových vozidel</v>
          </cell>
        </row>
        <row r="57">
          <cell r="E57" t="str">
            <v>Maloobchod, kromě motorových vozidel</v>
          </cell>
        </row>
        <row r="58">
          <cell r="E58" t="str">
            <v>Pozemní a potrubní doprava</v>
          </cell>
        </row>
        <row r="59">
          <cell r="E59" t="str">
            <v>Vodní doprava</v>
          </cell>
        </row>
        <row r="60">
          <cell r="E60" t="str">
            <v>Letecká doprava</v>
          </cell>
        </row>
        <row r="61">
          <cell r="E61" t="str">
            <v>Těžba a úprava černého uhlí</v>
          </cell>
        </row>
        <row r="62">
          <cell r="E62" t="str">
            <v>Skladování a vedlejší činnosti v dopravě</v>
          </cell>
        </row>
        <row r="63">
          <cell r="E63" t="str">
            <v>Těžba a úprava hnědého uhlí</v>
          </cell>
        </row>
        <row r="64">
          <cell r="E64" t="str">
            <v>Poštovní a kurýrní činnosti</v>
          </cell>
        </row>
        <row r="65">
          <cell r="E65" t="str">
            <v>Ubytování</v>
          </cell>
        </row>
        <row r="66">
          <cell r="E66" t="str">
            <v>Stravování a pohostinství</v>
          </cell>
        </row>
        <row r="67">
          <cell r="E67" t="str">
            <v>Vydavatelské činnosti</v>
          </cell>
        </row>
        <row r="68">
          <cell r="E68" t="str">
            <v>Čin.v obl.filmů,videozázn.a tel.programů,pořiz.zvuk.nahr.a hudeb.vyd.čin.</v>
          </cell>
        </row>
        <row r="69">
          <cell r="E69" t="str">
            <v>Tvorba programů a vysílání</v>
          </cell>
        </row>
        <row r="70">
          <cell r="E70" t="str">
            <v>Telekomunikační činnosti</v>
          </cell>
        </row>
        <row r="71">
          <cell r="E71" t="str">
            <v>Těžba ropy</v>
          </cell>
        </row>
        <row r="72">
          <cell r="E72" t="str">
            <v>Činnosti v oblasti informačních technologií</v>
          </cell>
        </row>
        <row r="73">
          <cell r="E73" t="str">
            <v>Těžba zemního plynu</v>
          </cell>
        </row>
        <row r="74">
          <cell r="E74" t="str">
            <v>Informační činnosti</v>
          </cell>
        </row>
        <row r="75">
          <cell r="E75" t="str">
            <v>Finanční zprostředkování, kromě pojišťovnictví a penzijního financování</v>
          </cell>
        </row>
        <row r="76">
          <cell r="E76" t="str">
            <v>Pojištění,zajištění a penzijní financování,kromě povinného soc.zabezpečení</v>
          </cell>
        </row>
        <row r="77">
          <cell r="E77" t="str">
            <v>Ostatní finanční činnosti</v>
          </cell>
        </row>
        <row r="78">
          <cell r="E78" t="str">
            <v>Činnosti v oblasti nemovitostí</v>
          </cell>
        </row>
        <row r="79">
          <cell r="E79" t="str">
            <v>Právní a účetnické činnosti</v>
          </cell>
        </row>
        <row r="80">
          <cell r="E80" t="str">
            <v>Činnosti vedení podniků; poradenství v oblasti řízení</v>
          </cell>
        </row>
        <row r="81">
          <cell r="E81" t="str">
            <v>Architektonické a inženýrské činnosti; technické zkoušky a analýzy</v>
          </cell>
        </row>
        <row r="82">
          <cell r="E82" t="str">
            <v>Těžba a úprava železných rud</v>
          </cell>
        </row>
        <row r="83">
          <cell r="E83" t="str">
            <v>Výzkum a vývoj</v>
          </cell>
        </row>
        <row r="84">
          <cell r="E84" t="str">
            <v>Těžba a úprava neželezných rud</v>
          </cell>
        </row>
        <row r="85">
          <cell r="E85" t="str">
            <v>Reklama a průzkum trhu</v>
          </cell>
        </row>
        <row r="86">
          <cell r="E86" t="str">
            <v>Ostatní profesní, vědecké a technické činnosti</v>
          </cell>
        </row>
        <row r="87">
          <cell r="E87" t="str">
            <v>Veterinární činnosti</v>
          </cell>
        </row>
        <row r="88">
          <cell r="E88" t="str">
            <v>Činnosti v oblasti pronájmu a operativního leasingu</v>
          </cell>
        </row>
        <row r="89">
          <cell r="E89" t="str">
            <v>Činnosti související se zaměstnáním</v>
          </cell>
        </row>
        <row r="90">
          <cell r="E90" t="str">
            <v>Činnosti cest.agentur,kanceláří a jiné rezervační a související činnosti</v>
          </cell>
        </row>
        <row r="91">
          <cell r="E91" t="str">
            <v>Bezpečnostní a pátrací činnosti</v>
          </cell>
        </row>
        <row r="92">
          <cell r="E92" t="str">
            <v>Činnosti související se stavbami a úpravou krajiny</v>
          </cell>
        </row>
        <row r="93">
          <cell r="E93" t="str">
            <v>Dobývání kamene, písků a jílů</v>
          </cell>
        </row>
        <row r="94">
          <cell r="E94" t="str">
            <v>Administrativní, kancelářské a jiné podpůrné činnosti pro podnikání</v>
          </cell>
        </row>
        <row r="95">
          <cell r="E95" t="str">
            <v>Veřejná správa a obrana; povinné sociální zabezpečení</v>
          </cell>
        </row>
        <row r="96">
          <cell r="E96" t="str">
            <v>Vzdělávání</v>
          </cell>
        </row>
        <row r="97">
          <cell r="E97" t="str">
            <v>Zdravotní péče</v>
          </cell>
        </row>
        <row r="98">
          <cell r="E98" t="str">
            <v>Pobytové služby sociální péče</v>
          </cell>
        </row>
        <row r="99">
          <cell r="E99" t="str">
            <v>Ambulantní nebo terénní sociální služby</v>
          </cell>
        </row>
        <row r="100">
          <cell r="E100" t="str">
            <v>Těžba a dobývání j. n.</v>
          </cell>
        </row>
        <row r="101">
          <cell r="E101" t="str">
            <v>Tvůrčí, umělecké a zábavní činnosti</v>
          </cell>
        </row>
        <row r="102">
          <cell r="E102" t="str">
            <v>Činnosti knihoven, archivů, muzeí a jiných kulturních zařízení</v>
          </cell>
        </row>
        <row r="103">
          <cell r="E103" t="str">
            <v>Podpůrné činnosti při těžbě ropy a zemního plynu</v>
          </cell>
        </row>
        <row r="104">
          <cell r="E104" t="str">
            <v>Činnosti heren, kasin a sázkových kanceláří</v>
          </cell>
        </row>
        <row r="105">
          <cell r="E105" t="str">
            <v>Sportovní, zábavní a rekreační činnosti</v>
          </cell>
        </row>
        <row r="106">
          <cell r="E106" t="str">
            <v>Činnosti organizací sdružujících osoby za účelem prosazování spol.zájmů</v>
          </cell>
        </row>
        <row r="107">
          <cell r="E107" t="str">
            <v>Opravy počítačů a výrobků pro osobní potřebu a převážně pro domácnost</v>
          </cell>
        </row>
        <row r="108">
          <cell r="E108" t="str">
            <v>Poskytování ostatních osobních služeb</v>
          </cell>
        </row>
        <row r="109">
          <cell r="E109" t="str">
            <v>Činnosti domácností jako zaměstnavatelů domácího personálu</v>
          </cell>
        </row>
        <row r="110">
          <cell r="E110" t="str">
            <v>Činnosti domác.produk.blíže neurčené výrobky a služby pro vlast.potřebu</v>
          </cell>
        </row>
        <row r="111">
          <cell r="E111" t="str">
            <v>Činnosti exteritoriálních organizací a orgánů</v>
          </cell>
        </row>
        <row r="112">
          <cell r="E112" t="str">
            <v>Podpůrné činnosti při ostatní těžbě a dobývání</v>
          </cell>
        </row>
        <row r="113">
          <cell r="E113" t="str">
            <v>Zpracování a konzervování masa a výroba masných výrobků</v>
          </cell>
        </row>
        <row r="114">
          <cell r="E114" t="str">
            <v>Zpracování a konzervování ryb, korýšů a měkkýšů</v>
          </cell>
        </row>
        <row r="115">
          <cell r="E115" t="str">
            <v>Zpracování a konzervování ovoce a zeleniny</v>
          </cell>
        </row>
        <row r="116">
          <cell r="E116" t="str">
            <v>Výroba rostlinných a živočišných olejů a tuků</v>
          </cell>
        </row>
        <row r="117">
          <cell r="E117" t="str">
            <v>Výroba mléčných výrobků</v>
          </cell>
        </row>
        <row r="118">
          <cell r="E118" t="str">
            <v>Výroba mlýnských a škrobárenských výrobků</v>
          </cell>
        </row>
        <row r="119">
          <cell r="E119" t="str">
            <v>Výroba pekařských, cukrářských a jiných moučných výrobků</v>
          </cell>
        </row>
        <row r="120">
          <cell r="E120" t="str">
            <v>Výroba ostatních potravinářských výrobků</v>
          </cell>
        </row>
        <row r="121">
          <cell r="E121" t="str">
            <v>Výroba průmyslových krmiv</v>
          </cell>
        </row>
        <row r="122">
          <cell r="E122" t="str">
            <v>Pěstování obilovin (kromě rýže), luštěnin a olejnatých semen</v>
          </cell>
        </row>
        <row r="123">
          <cell r="E123" t="str">
            <v>Pěstování rýže</v>
          </cell>
        </row>
        <row r="124">
          <cell r="E124" t="str">
            <v>Pěstování zeleniny a melounů, kořenů a hlíz</v>
          </cell>
        </row>
        <row r="125">
          <cell r="E125" t="str">
            <v>Pěstování tabáku</v>
          </cell>
        </row>
        <row r="126">
          <cell r="E126" t="str">
            <v>Pěstování přadných rostlin</v>
          </cell>
        </row>
        <row r="127">
          <cell r="E127" t="str">
            <v>Pěstování ostatních plodin jiných než trvalých</v>
          </cell>
        </row>
        <row r="128">
          <cell r="E128" t="str">
            <v>Pěstování vinných hroznů</v>
          </cell>
        </row>
        <row r="129">
          <cell r="E129" t="str">
            <v>Pěstování tropického a subtropického ovoce</v>
          </cell>
        </row>
        <row r="130">
          <cell r="E130" t="str">
            <v>Pěstování citrusových plodů</v>
          </cell>
        </row>
        <row r="131">
          <cell r="E131" t="str">
            <v>Pěstování jádrového a peckového ovoce</v>
          </cell>
        </row>
        <row r="132">
          <cell r="E132" t="str">
            <v>Pěstování ostatního stromového a keřového ovoce a ořechů</v>
          </cell>
        </row>
        <row r="133">
          <cell r="E133" t="str">
            <v>Pěstování olejnatých plodů</v>
          </cell>
        </row>
        <row r="134">
          <cell r="E134" t="str">
            <v>Pěstování rostlin pro výrobu nápojů</v>
          </cell>
        </row>
        <row r="135">
          <cell r="E135" t="str">
            <v>Pěstování koření, aromatických, léčivých a farmaceutických rostlin</v>
          </cell>
        </row>
        <row r="136">
          <cell r="E136" t="str">
            <v>Pěstování ostatních trvalých plodin</v>
          </cell>
        </row>
        <row r="137">
          <cell r="E137" t="str">
            <v>Úprava a spřádání textilních vláken a příze</v>
          </cell>
        </row>
        <row r="138">
          <cell r="E138" t="str">
            <v>Tkaní textilií</v>
          </cell>
        </row>
        <row r="139">
          <cell r="E139" t="str">
            <v>Konečná úprava textilií</v>
          </cell>
        </row>
        <row r="140">
          <cell r="E140" t="str">
            <v>Výroba ostatních textilií</v>
          </cell>
        </row>
        <row r="141">
          <cell r="E141" t="str">
            <v>Pěstování cukrové třtiny</v>
          </cell>
        </row>
        <row r="142">
          <cell r="E142" t="str">
            <v>Výroba oděvů, kromě kožešinových výrobků</v>
          </cell>
        </row>
        <row r="143">
          <cell r="E143" t="str">
            <v>Chov mléčného skotu</v>
          </cell>
        </row>
        <row r="144">
          <cell r="E144" t="str">
            <v>Výroba kožešinových výrobků</v>
          </cell>
        </row>
        <row r="145">
          <cell r="E145" t="str">
            <v>Chov jiného skotu</v>
          </cell>
        </row>
        <row r="146">
          <cell r="E146" t="str">
            <v>Výroba pletených a háčkovaných oděvů</v>
          </cell>
        </row>
        <row r="147">
          <cell r="E147" t="str">
            <v>Chov koní a jiných koňovitých</v>
          </cell>
        </row>
        <row r="148">
          <cell r="E148" t="str">
            <v>Chov velbloudů a velbloudovitých</v>
          </cell>
        </row>
        <row r="149">
          <cell r="E149" t="str">
            <v>Chov ovcí a koz</v>
          </cell>
        </row>
        <row r="150">
          <cell r="E150" t="str">
            <v>Chov prasat</v>
          </cell>
        </row>
        <row r="151">
          <cell r="E151" t="str">
            <v>Chov drůbeže</v>
          </cell>
        </row>
        <row r="152">
          <cell r="E152" t="str">
            <v>Chov ostatních zvířat</v>
          </cell>
        </row>
        <row r="153">
          <cell r="E153" t="str">
            <v>Činění a úprava usní (vyčiněných kůží); zpracování a barvení kožešin; výrob</v>
          </cell>
        </row>
        <row r="154">
          <cell r="E154" t="str">
            <v>Výroba obuvi</v>
          </cell>
        </row>
        <row r="155">
          <cell r="E155" t="str">
            <v>Výroba pilařská a impregnace dřeva</v>
          </cell>
        </row>
        <row r="156">
          <cell r="E156" t="str">
            <v>Podpůrné činnosti pro rostlinnou výrobu</v>
          </cell>
        </row>
        <row r="157">
          <cell r="E157" t="str">
            <v>Výroba dřevěných,korkových,proutěných a slaměných výrobků,kromě nábytku</v>
          </cell>
        </row>
        <row r="158">
          <cell r="E158" t="str">
            <v>Podpůrné činnosti pro živočišnou výrobu</v>
          </cell>
        </row>
        <row r="159">
          <cell r="E159" t="str">
            <v>Posklizňové činnosti</v>
          </cell>
        </row>
        <row r="160">
          <cell r="E160" t="str">
            <v>Zpracování osiva pro účely množení</v>
          </cell>
        </row>
        <row r="161">
          <cell r="E161" t="str">
            <v>Výroba buničiny, papíru a lepenky</v>
          </cell>
        </row>
        <row r="162">
          <cell r="E162" t="str">
            <v>Výroba výrobků z papíru a lepenky</v>
          </cell>
        </row>
        <row r="163">
          <cell r="E163" t="str">
            <v>Tisk a činnosti související s tiskem</v>
          </cell>
        </row>
        <row r="164">
          <cell r="E164" t="str">
            <v>Rozmnožování nahraných nosičů</v>
          </cell>
        </row>
        <row r="165">
          <cell r="E165" t="str">
            <v>Výroba koksárenských produktů</v>
          </cell>
        </row>
        <row r="166">
          <cell r="E166" t="str">
            <v>Výroba rafinovaných ropných produktů</v>
          </cell>
        </row>
        <row r="167">
          <cell r="E167" t="str">
            <v>Výroba zákl.chem.látek,hnojiv a dusík.sl.,plastů a synt.kaučuku v prim.f.</v>
          </cell>
        </row>
        <row r="168">
          <cell r="E168" t="str">
            <v>Výroba pesticidů a jiných agrochemických přípravků</v>
          </cell>
        </row>
        <row r="169">
          <cell r="E169" t="str">
            <v>Výroba nátěr.barev,laků a jiných nátěrových mater.,tisk.barev a tmelů</v>
          </cell>
        </row>
        <row r="170">
          <cell r="E170" t="str">
            <v>Výroba mýdel a detergentů,čist.a lešticích prostř.,parfémů a toal. přípr.</v>
          </cell>
        </row>
        <row r="171">
          <cell r="E171" t="str">
            <v>Výroba ostatních chemických výrobků</v>
          </cell>
        </row>
        <row r="172">
          <cell r="E172" t="str">
            <v>Výroba chemických vláken</v>
          </cell>
        </row>
        <row r="173">
          <cell r="E173" t="str">
            <v>Výroba základních farmaceutických výrobků</v>
          </cell>
        </row>
        <row r="174">
          <cell r="E174" t="str">
            <v>Výroba farmaceutických přípravků</v>
          </cell>
        </row>
        <row r="175">
          <cell r="E175" t="str">
            <v>Výroba pryžových výrobků</v>
          </cell>
        </row>
        <row r="176">
          <cell r="E176" t="str">
            <v>Výroba plastových výrobků</v>
          </cell>
        </row>
        <row r="177">
          <cell r="E177" t="str">
            <v>Výroba skla a skleněných výrobků</v>
          </cell>
        </row>
        <row r="178">
          <cell r="E178" t="str">
            <v>Výroba žáruvzdorných výrobků</v>
          </cell>
        </row>
        <row r="179">
          <cell r="E179" t="str">
            <v>Výroba stavebních výrobků z jílovitých materiálů</v>
          </cell>
        </row>
        <row r="180">
          <cell r="E180" t="str">
            <v>Výroba ostatních porcelánových a keramických výrobků</v>
          </cell>
        </row>
        <row r="181">
          <cell r="E181" t="str">
            <v>Výroba cementu, vápna a sádry</v>
          </cell>
        </row>
        <row r="182">
          <cell r="E182" t="str">
            <v>Výroba betonových, cementových a sádrových výrobků</v>
          </cell>
        </row>
        <row r="183">
          <cell r="E183" t="str">
            <v>Řezání, tvarování a konečná úprava kamenů</v>
          </cell>
        </row>
        <row r="184">
          <cell r="E184" t="str">
            <v>Výroba brusiv a ostatních nekovových minerálních výrobků j. n.</v>
          </cell>
        </row>
        <row r="185">
          <cell r="E185" t="str">
            <v>Výroba sur.železa,oceli a feroslitin,ploch.výr.,tváření výrobků za tepla</v>
          </cell>
        </row>
        <row r="186">
          <cell r="E186" t="str">
            <v>Výroba ocelových trub,trubek,dutých profilů a souvis.potrubních tvarovek</v>
          </cell>
        </row>
        <row r="187">
          <cell r="E187" t="str">
            <v>Výroba ostatních výrobků získaných jednostupňovým zpracováním oceli</v>
          </cell>
        </row>
        <row r="188">
          <cell r="E188" t="str">
            <v>Výroba a hutní zpracování drahých a neželezných kovů</v>
          </cell>
        </row>
        <row r="189">
          <cell r="E189" t="str">
            <v>Slévárenství</v>
          </cell>
        </row>
        <row r="190">
          <cell r="E190" t="str">
            <v>Výroba konstrukčních kovových výrobků</v>
          </cell>
        </row>
        <row r="191">
          <cell r="E191" t="str">
            <v>Výroba radiátorů a kotlů k ústřednímu topení, kovových nádrží a zásobníků</v>
          </cell>
        </row>
        <row r="192">
          <cell r="E192" t="str">
            <v>Výroba parních kotlů, kromě kotlů pro ústřední topení</v>
          </cell>
        </row>
        <row r="193">
          <cell r="E193" t="str">
            <v>Výroba zbraní a střeliva</v>
          </cell>
        </row>
        <row r="194">
          <cell r="E194" t="str">
            <v>Kování,lisování,ražení,válcování a protlačování kovů;prášková metalurgie</v>
          </cell>
        </row>
        <row r="195">
          <cell r="E195" t="str">
            <v>Povrchová úprava a zušlechťování kovů; obrábění</v>
          </cell>
        </row>
        <row r="196">
          <cell r="E196" t="str">
            <v>Výroba nožířských výrobků, nástrojů a železářských výrobků</v>
          </cell>
        </row>
        <row r="197">
          <cell r="E197" t="str">
            <v>Výroba ostatních kovodělných výrobků</v>
          </cell>
        </row>
        <row r="198">
          <cell r="E198" t="str">
            <v>Výroba elektronických součástek a desek</v>
          </cell>
        </row>
        <row r="199">
          <cell r="E199" t="str">
            <v>Výroba počítačů a periferních zařízení</v>
          </cell>
        </row>
        <row r="200">
          <cell r="E200" t="str">
            <v>Výroba komunikačních zařízení</v>
          </cell>
        </row>
        <row r="201">
          <cell r="E201" t="str">
            <v>Výroba spotřební elektroniky</v>
          </cell>
        </row>
        <row r="202">
          <cell r="E202" t="str">
            <v>Výroba měřicích,zkušebních a navigačních přístrojů;výroba časoměr.přístrojů</v>
          </cell>
        </row>
        <row r="203">
          <cell r="E203" t="str">
            <v>Výroba ozařovacích, elektroléčebných a elektroterapeutických přístrojů</v>
          </cell>
        </row>
        <row r="204">
          <cell r="E204" t="str">
            <v>Výroba optických a fotografických přístrojů a zařízení</v>
          </cell>
        </row>
        <row r="205">
          <cell r="E205" t="str">
            <v>Výroba magnetických a optických médií</v>
          </cell>
        </row>
        <row r="206">
          <cell r="E206" t="str">
            <v>Výroba elektr.motorů,generátorů,transformátorů a elektr.rozvod.a kontrol.z.</v>
          </cell>
        </row>
        <row r="207">
          <cell r="E207" t="str">
            <v>Výroba baterií a akumulátorů</v>
          </cell>
        </row>
        <row r="208">
          <cell r="E208" t="str">
            <v>Výroba optických a elektr.kabelů,elektr.vodičů a elektroinstal.zařízení</v>
          </cell>
        </row>
        <row r="209">
          <cell r="E209" t="str">
            <v>Výroba elektrických osvětlovacích zařízení</v>
          </cell>
        </row>
        <row r="210">
          <cell r="E210" t="str">
            <v>Výroba spotřebičů převážně pro domácnost</v>
          </cell>
        </row>
        <row r="211">
          <cell r="E211" t="str">
            <v>Výroba ostatních elektrických zařízení</v>
          </cell>
        </row>
        <row r="212">
          <cell r="E212" t="str">
            <v>Výroba strojů a zařízení pro všeobecné účely</v>
          </cell>
        </row>
        <row r="213">
          <cell r="E213" t="str">
            <v>Výroba ostatních strojů a zařízení pro všeobecné účely</v>
          </cell>
        </row>
        <row r="214">
          <cell r="E214" t="str">
            <v>Výroba zemědělských a lesnických strojů</v>
          </cell>
        </row>
        <row r="215">
          <cell r="E215" t="str">
            <v>Výroba kovoobráběcích a ostatních obráběcích strojů</v>
          </cell>
        </row>
        <row r="216">
          <cell r="E216" t="str">
            <v>Výroba ostatních strojů pro speciální účely</v>
          </cell>
        </row>
        <row r="217">
          <cell r="E217" t="str">
            <v>Výroba motorových vozidel a jejich motorů</v>
          </cell>
        </row>
        <row r="218">
          <cell r="E218" t="str">
            <v>Výroba karoserií motorových vozidel; výroba přívěsů a návěsů</v>
          </cell>
        </row>
        <row r="219">
          <cell r="E219" t="str">
            <v>Výroba dílů a příslušenství pro motorová vozidla a jejich motory</v>
          </cell>
        </row>
        <row r="220">
          <cell r="E220" t="str">
            <v>Stavba lodí a člunů</v>
          </cell>
        </row>
        <row r="221">
          <cell r="E221" t="str">
            <v>Výroba železničních lokomotiv a vozového parku</v>
          </cell>
        </row>
        <row r="222">
          <cell r="E222" t="str">
            <v>Výroba letadel a jejich motorů,kosmických lodí a souvisejících zařízení</v>
          </cell>
        </row>
        <row r="223">
          <cell r="E223" t="str">
            <v>Výroba vojenských bojových vozidel</v>
          </cell>
        </row>
        <row r="224">
          <cell r="E224" t="str">
            <v>Výroba dopravních prostředků a zařízení j. n.</v>
          </cell>
        </row>
        <row r="225">
          <cell r="E225" t="str">
            <v>Mořský rybolov</v>
          </cell>
        </row>
        <row r="226">
          <cell r="E226" t="str">
            <v>Sladkovodní rybolov</v>
          </cell>
        </row>
        <row r="227">
          <cell r="E227" t="str">
            <v>Výroba klenotů, bižuterie a příbuzných výrobků</v>
          </cell>
        </row>
        <row r="228">
          <cell r="E228" t="str">
            <v>Mořská akvakultura</v>
          </cell>
        </row>
        <row r="229">
          <cell r="E229" t="str">
            <v>Výroba hudebních nástrojů</v>
          </cell>
        </row>
        <row r="230">
          <cell r="E230" t="str">
            <v>Sladkovodní akvakultura</v>
          </cell>
        </row>
        <row r="231">
          <cell r="E231" t="str">
            <v>Výroba sportovních potřeb</v>
          </cell>
        </row>
        <row r="232">
          <cell r="E232" t="str">
            <v>Výroba her a hraček</v>
          </cell>
        </row>
        <row r="233">
          <cell r="E233" t="str">
            <v>Výroba lékařských a dentálních nástrojů a potřeb</v>
          </cell>
        </row>
        <row r="234">
          <cell r="E234" t="str">
            <v>Zpracovatelský průmysl j. n.</v>
          </cell>
        </row>
        <row r="235">
          <cell r="E235" t="str">
            <v>Opravy kovodělných výrobků, strojů a zařízení</v>
          </cell>
        </row>
        <row r="236">
          <cell r="E236" t="str">
            <v>Instalace průmyslových strojů a zařízení</v>
          </cell>
        </row>
        <row r="237">
          <cell r="E237" t="str">
            <v>Výroba, přenos a rozvod elektřiny</v>
          </cell>
        </row>
        <row r="238">
          <cell r="E238" t="str">
            <v>Výroba plynu; rozvod plynných paliv prostřednictvím sítí</v>
          </cell>
        </row>
        <row r="239">
          <cell r="E239" t="str">
            <v>Výroba a rozvod tepla a klimatizovaného vzduchu, výroba ledu</v>
          </cell>
        </row>
        <row r="240">
          <cell r="E240" t="str">
            <v>Shromažďování a sběr odpadů</v>
          </cell>
        </row>
        <row r="241">
          <cell r="E241" t="str">
            <v>Odstraňování odpadů</v>
          </cell>
        </row>
        <row r="242">
          <cell r="E242" t="str">
            <v>Úprava odpadů k dalšímu využití</v>
          </cell>
        </row>
        <row r="243">
          <cell r="E243" t="str">
            <v>Developerská činnost</v>
          </cell>
        </row>
        <row r="244">
          <cell r="E244" t="str">
            <v>Výstavba bytových a nebytových budov</v>
          </cell>
        </row>
        <row r="245">
          <cell r="E245" t="str">
            <v>Výstavba silnic a železnic</v>
          </cell>
        </row>
        <row r="246">
          <cell r="E246" t="str">
            <v>Výstavba inženýrských sítí</v>
          </cell>
        </row>
        <row r="247">
          <cell r="E247" t="str">
            <v>Výstavba ostatních staveb</v>
          </cell>
        </row>
        <row r="248">
          <cell r="E248" t="str">
            <v>Demolice a příprava staveniště</v>
          </cell>
        </row>
        <row r="249">
          <cell r="E249" t="str">
            <v>Elektroinstalační, instalatérské a ostatní stavebně instalační práce</v>
          </cell>
        </row>
        <row r="250">
          <cell r="E250" t="str">
            <v>Kompletační a dokončovací práce</v>
          </cell>
        </row>
        <row r="251">
          <cell r="E251" t="str">
            <v>Ostatní specializované stavební činnosti</v>
          </cell>
        </row>
        <row r="252">
          <cell r="E252" t="str">
            <v>Obchod s motorovými vozidly, kromě motocyklů</v>
          </cell>
        </row>
        <row r="253">
          <cell r="E253" t="str">
            <v>Opravy a údržba motorových vozidel, kromě motocyklů</v>
          </cell>
        </row>
        <row r="254">
          <cell r="E254" t="str">
            <v>Obchod s díly a příslušenstvím pro motorová vozidla, kromě motocyklů</v>
          </cell>
        </row>
        <row r="255">
          <cell r="E255" t="str">
            <v>Obchod, opravy a údržba motocyklů, jejich dílů a příslušenství</v>
          </cell>
        </row>
        <row r="256">
          <cell r="E256" t="str">
            <v>Zprostředkování velkoobchodu a velkoobchod v zastoupení</v>
          </cell>
        </row>
        <row r="257">
          <cell r="E257" t="str">
            <v>Velkoobchod se základními zemědělskými produkty a živými zvířaty</v>
          </cell>
        </row>
        <row r="258">
          <cell r="E258" t="str">
            <v>Velkoobchod s potravinami, nápoji a tabákovými výrobky</v>
          </cell>
        </row>
        <row r="259">
          <cell r="E259" t="str">
            <v>Velkoobchod s výrobky převážně pro domácnost</v>
          </cell>
        </row>
        <row r="260">
          <cell r="E260" t="str">
            <v>Velkoobchod s počítačovým a komunikačním zařízením</v>
          </cell>
        </row>
        <row r="261">
          <cell r="E261" t="str">
            <v>Velkoobchod s ostatními stroji, strojním zařízením a příslušenstvím</v>
          </cell>
        </row>
        <row r="262">
          <cell r="E262" t="str">
            <v>Ostatní specializovaný velkoobchod</v>
          </cell>
        </row>
        <row r="263">
          <cell r="E263" t="str">
            <v>Nespecializovaný velkoobchod</v>
          </cell>
        </row>
        <row r="264">
          <cell r="E264" t="str">
            <v>Maloobchod v nespecializovaných prodejnách</v>
          </cell>
        </row>
        <row r="265">
          <cell r="E265" t="str">
            <v>Maloobchod s potravinami,nápoji a tabák.výrobky ve specializ.prodejnách</v>
          </cell>
        </row>
        <row r="266">
          <cell r="E266" t="str">
            <v>Maloobchod s pohonnými hmotami ve specializovaných prodejnách</v>
          </cell>
        </row>
        <row r="267">
          <cell r="E267" t="str">
            <v>Maloobchod s počítačovým a komunikačním zařízením ve specializ.prodejnách</v>
          </cell>
        </row>
        <row r="268">
          <cell r="E268" t="str">
            <v>Maloobchod s ost.výrobky převážně pro domácnost ve specializ.prodejnách</v>
          </cell>
        </row>
        <row r="269">
          <cell r="E269" t="str">
            <v>Maloobchod s výrobky pro kulturní rozhled a rekreaci ve specializ.prod.</v>
          </cell>
        </row>
        <row r="270">
          <cell r="E270" t="str">
            <v>Maloobchod s ostatním zbožím ve specializovaných prodejnách</v>
          </cell>
        </row>
        <row r="271">
          <cell r="E271" t="str">
            <v>Maloobchod ve stáncích a na trzích</v>
          </cell>
        </row>
        <row r="272">
          <cell r="E272" t="str">
            <v>Maloobchod mimo prodejny, stánky a trhy</v>
          </cell>
        </row>
        <row r="273">
          <cell r="E273" t="str">
            <v>železniční osobní doprava meziměstská</v>
          </cell>
        </row>
        <row r="274">
          <cell r="E274" t="str">
            <v>železniční nákladní doprava</v>
          </cell>
        </row>
        <row r="275">
          <cell r="E275" t="str">
            <v>Ostatní pozemní osobní doprava</v>
          </cell>
        </row>
        <row r="276">
          <cell r="E276" t="str">
            <v>Silniční nákladní doprava a stěhovací služby</v>
          </cell>
        </row>
        <row r="277">
          <cell r="E277" t="str">
            <v>Potrubní doprava</v>
          </cell>
        </row>
        <row r="278">
          <cell r="E278" t="str">
            <v>Námořní a pobřežní osobní doprava</v>
          </cell>
        </row>
        <row r="279">
          <cell r="E279" t="str">
            <v>Námořní a pobřežní nákladní doprava</v>
          </cell>
        </row>
        <row r="280">
          <cell r="E280" t="str">
            <v>Vnitrozemská vodní osobní doprava</v>
          </cell>
        </row>
        <row r="281">
          <cell r="E281" t="str">
            <v>Vnitrozemská vodní nákladní doprava</v>
          </cell>
        </row>
        <row r="282">
          <cell r="E282" t="str">
            <v>Letecká osobní doprava</v>
          </cell>
        </row>
        <row r="283">
          <cell r="E283" t="str">
            <v>Letecká nákladní doprava a kosmická doprava</v>
          </cell>
        </row>
        <row r="284">
          <cell r="E284" t="str">
            <v>Skladování</v>
          </cell>
        </row>
        <row r="285">
          <cell r="E285" t="str">
            <v>Vedlejší činnosti v dopravě</v>
          </cell>
        </row>
        <row r="286">
          <cell r="E286" t="str">
            <v>Základní poštovní služby poskytované na základě poštovní licence</v>
          </cell>
        </row>
        <row r="287">
          <cell r="E287" t="str">
            <v>Ostatní poštovní a kurýrní činnosti</v>
          </cell>
        </row>
        <row r="288">
          <cell r="E288" t="str">
            <v>Ubytování v hotelích a podobných ubytovacích zařízeních</v>
          </cell>
        </row>
        <row r="289">
          <cell r="E289" t="str">
            <v>Rekreační a ostatní krátkodobé ubytování</v>
          </cell>
        </row>
        <row r="290">
          <cell r="E290" t="str">
            <v>Kempy a tábořiště</v>
          </cell>
        </row>
        <row r="291">
          <cell r="E291" t="str">
            <v>Ostatní ubytování</v>
          </cell>
        </row>
        <row r="292">
          <cell r="E292" t="str">
            <v>Stravování v restauracích, u stánků a v mobilních zařízeních</v>
          </cell>
        </row>
        <row r="293">
          <cell r="E293" t="str">
            <v>Poskytování cateringových a ostatních stravovacích služeb</v>
          </cell>
        </row>
        <row r="294">
          <cell r="E294" t="str">
            <v>Pohostinství</v>
          </cell>
        </row>
        <row r="295">
          <cell r="E295" t="str">
            <v>Vydávání knih, periodických publikací a ostatní vydavatelské činnosti</v>
          </cell>
        </row>
        <row r="296">
          <cell r="E296" t="str">
            <v>Vydávání softwaru</v>
          </cell>
        </row>
        <row r="297">
          <cell r="E297" t="str">
            <v>Činnosti v oblasti filmů, videozáznamů a televizních programů</v>
          </cell>
        </row>
        <row r="298">
          <cell r="E298" t="str">
            <v>Pořizování zvukových nahrávek a hudební vydavatelské činnosti</v>
          </cell>
        </row>
        <row r="299">
          <cell r="E299" t="str">
            <v>Rozhlasové vysílání</v>
          </cell>
        </row>
        <row r="300">
          <cell r="E300" t="str">
            <v>Tvorba televizních programů a televizní vysílání</v>
          </cell>
        </row>
        <row r="301">
          <cell r="E301" t="str">
            <v>Činnosti související s pevnou telekomunikační sítí</v>
          </cell>
        </row>
        <row r="302">
          <cell r="E302" t="str">
            <v>Činnosti související s bezdrátovou telekomunikační sítí</v>
          </cell>
        </row>
        <row r="303">
          <cell r="E303" t="str">
            <v>Činnosti související se satelitní telekomunikační sítí</v>
          </cell>
        </row>
        <row r="304">
          <cell r="E304" t="str">
            <v>Ostatní telekomunikační činnosti</v>
          </cell>
        </row>
        <row r="305">
          <cell r="E305" t="str">
            <v>Činnosti souvis.se zprac.dat a hostingem;činnosti souvis.s web.portály</v>
          </cell>
        </row>
        <row r="306">
          <cell r="E306" t="str">
            <v>Ostatní informační činnosti</v>
          </cell>
        </row>
        <row r="307">
          <cell r="E307" t="str">
            <v>Peněžní zprostředkování</v>
          </cell>
        </row>
        <row r="308">
          <cell r="E308" t="str">
            <v>Činnosti holdingových společností</v>
          </cell>
        </row>
        <row r="309">
          <cell r="E309" t="str">
            <v>Činnosti trustů, fondů a podobných finančních subjektů</v>
          </cell>
        </row>
        <row r="310">
          <cell r="E310" t="str">
            <v>Ostatní finanční zprostředkování</v>
          </cell>
        </row>
        <row r="311">
          <cell r="E311" t="str">
            <v>Pojištění</v>
          </cell>
        </row>
        <row r="312">
          <cell r="E312" t="str">
            <v>Zajištění</v>
          </cell>
        </row>
        <row r="313">
          <cell r="E313" t="str">
            <v>Penzijní financování</v>
          </cell>
        </row>
        <row r="314">
          <cell r="E314" t="str">
            <v>Pomocné činnosti související s fin.zprostřed.,kromě pojišť.a penzij.fin.</v>
          </cell>
        </row>
        <row r="315">
          <cell r="E315" t="str">
            <v>Pomocné činnosti související s pojišťovnictvím a penzijním financováním</v>
          </cell>
        </row>
        <row r="316">
          <cell r="E316" t="str">
            <v>Správa fondů</v>
          </cell>
        </row>
        <row r="317">
          <cell r="E317" t="str">
            <v>Nákup a následný prodej vlastních nemovitostí</v>
          </cell>
        </row>
        <row r="318">
          <cell r="E318" t="str">
            <v>Pronájem a správa vlastních nebo pronajatých nemovitostí</v>
          </cell>
        </row>
        <row r="319">
          <cell r="E319" t="str">
            <v>Činnosti v oblasti nemovitostí na základě smlouvy nebo dohody</v>
          </cell>
        </row>
        <row r="320">
          <cell r="E320" t="str">
            <v>Právní činnosti</v>
          </cell>
        </row>
        <row r="321">
          <cell r="E321" t="str">
            <v>Účetnické a auditorské činnosti; daňové poradenství</v>
          </cell>
        </row>
        <row r="322">
          <cell r="E322" t="str">
            <v>Činnosti vedení podniků</v>
          </cell>
        </row>
        <row r="323">
          <cell r="E323" t="str">
            <v>Poradenství v oblasti řízení</v>
          </cell>
        </row>
        <row r="324">
          <cell r="E324" t="str">
            <v>Architektonické a inženýrské činnosti a související technické poradenství</v>
          </cell>
        </row>
        <row r="325">
          <cell r="E325" t="str">
            <v>Technické zkoušky a analýzy</v>
          </cell>
        </row>
        <row r="326">
          <cell r="E326" t="str">
            <v>Výzkum a vývoj v oblasti přírodních a technických věd</v>
          </cell>
        </row>
        <row r="327">
          <cell r="E327" t="str">
            <v>Těžba a úprava uranových a thoriových rud</v>
          </cell>
        </row>
        <row r="328">
          <cell r="E328" t="str">
            <v>Výzkum a vývoj v oblasti společenských a humanitních věd</v>
          </cell>
        </row>
        <row r="329">
          <cell r="E329" t="str">
            <v>Těžba a úprava ostatních neželezných rud</v>
          </cell>
        </row>
        <row r="330">
          <cell r="E330" t="str">
            <v>Reklamní činnosti</v>
          </cell>
        </row>
        <row r="331">
          <cell r="E331" t="str">
            <v>Průzkum trhu a veřejného mínění</v>
          </cell>
        </row>
        <row r="332">
          <cell r="E332" t="str">
            <v>Specializované návrhářské činnosti</v>
          </cell>
        </row>
        <row r="333">
          <cell r="E333" t="str">
            <v>Fotografické činnosti</v>
          </cell>
        </row>
        <row r="334">
          <cell r="E334" t="str">
            <v>Překladatelské a tlumočnické činnosti</v>
          </cell>
        </row>
        <row r="335">
          <cell r="E335" t="str">
            <v>Ostatní profesní, vědecké a technické činnosti j. n.</v>
          </cell>
        </row>
        <row r="336">
          <cell r="E336" t="str">
            <v>Pronájem a leasing motorových vozidel, kromě motocyklů</v>
          </cell>
        </row>
        <row r="337">
          <cell r="E337" t="str">
            <v>Pronájem a leasing výrobků pro osobní potřebu a převážně pro domácnost</v>
          </cell>
        </row>
        <row r="338">
          <cell r="E338" t="str">
            <v>Pronájem a leasing ostatních strojů, zařízení a výrobků</v>
          </cell>
        </row>
        <row r="339">
          <cell r="E339" t="str">
            <v>Leasing duševního vlast.a podobných produktů,kromě děl chrán.autor.právem</v>
          </cell>
        </row>
        <row r="340">
          <cell r="E340" t="str">
            <v>Činnosti agentur zprostředkujících zaměstnání</v>
          </cell>
        </row>
        <row r="341">
          <cell r="E341" t="str">
            <v>Činnosti agentur zprostředkujících práci na přechodnou dobu</v>
          </cell>
        </row>
        <row r="342">
          <cell r="E342" t="str">
            <v>Ostatní poskytování lidských zdrojů</v>
          </cell>
        </row>
        <row r="343">
          <cell r="E343" t="str">
            <v>Činnosti cestovních agentur a cestovních kanceláří</v>
          </cell>
        </row>
        <row r="344">
          <cell r="E344" t="str">
            <v>Ostatní rezervační a související činnosti</v>
          </cell>
        </row>
        <row r="345">
          <cell r="E345" t="str">
            <v>Činnosti soukromých bezpečnostních agentur</v>
          </cell>
        </row>
        <row r="346">
          <cell r="E346" t="str">
            <v>Činnosti související s provozem bezpečnostních systémů</v>
          </cell>
        </row>
        <row r="347">
          <cell r="E347" t="str">
            <v>Pátrací činnosti</v>
          </cell>
        </row>
        <row r="348">
          <cell r="E348" t="str">
            <v>Kombinované pomocné činnosti</v>
          </cell>
        </row>
        <row r="349">
          <cell r="E349" t="str">
            <v>Dobývání kamene pro výtv.nebo stav.účely,vápence,sádrovce,křídy,břidl.</v>
          </cell>
        </row>
        <row r="350">
          <cell r="E350" t="str">
            <v>Úklidové činnosti</v>
          </cell>
        </row>
        <row r="351">
          <cell r="E351" t="str">
            <v>Provoz pískoven a štěrkopískoven; těžba jílů a kaolinu</v>
          </cell>
        </row>
        <row r="352">
          <cell r="E352" t="str">
            <v>Činnosti související s úpravou krajiny</v>
          </cell>
        </row>
        <row r="353">
          <cell r="E353" t="str">
            <v>Administrativní a kancelářské činnosti</v>
          </cell>
        </row>
        <row r="354">
          <cell r="E354" t="str">
            <v>Činnosti zprostředkovatelských středisek po telefonu</v>
          </cell>
        </row>
        <row r="355">
          <cell r="E355" t="str">
            <v>Pořádání konferencí a hospodářských výstav</v>
          </cell>
        </row>
        <row r="356">
          <cell r="E356" t="str">
            <v>Podpůrné činnosti pro podnikání j. n.</v>
          </cell>
        </row>
        <row r="357">
          <cell r="E357" t="str">
            <v>Veřejná správa a hospodářská a sociální politika</v>
          </cell>
        </row>
        <row r="358">
          <cell r="E358" t="str">
            <v>Činnosti pro společnost jako celek</v>
          </cell>
        </row>
        <row r="359">
          <cell r="E359" t="str">
            <v>Činnosti v oblasti povinného sociálního zabezpečení</v>
          </cell>
        </row>
        <row r="360">
          <cell r="E360" t="str">
            <v>Předškolní vzdělávání</v>
          </cell>
        </row>
        <row r="361">
          <cell r="E361" t="str">
            <v>Primární vzdělávání</v>
          </cell>
        </row>
        <row r="362">
          <cell r="E362" t="str">
            <v>Sekundární vzdělávání</v>
          </cell>
        </row>
        <row r="363">
          <cell r="E363" t="str">
            <v>Postsekundární vzdělávání</v>
          </cell>
        </row>
        <row r="364">
          <cell r="E364" t="str">
            <v>Ostatní vzdělávání</v>
          </cell>
        </row>
        <row r="365">
          <cell r="E365" t="str">
            <v>Podpůrné činnosti ve vzdělávání</v>
          </cell>
        </row>
        <row r="366">
          <cell r="E366" t="str">
            <v>Ústavní zdravotní péče</v>
          </cell>
        </row>
        <row r="367">
          <cell r="E367" t="str">
            <v>Ambulantní a zubní zdravotní péče</v>
          </cell>
        </row>
        <row r="368">
          <cell r="E368" t="str">
            <v>Ostatní činnosti související se zdravotní péčí</v>
          </cell>
        </row>
        <row r="369">
          <cell r="E369" t="str">
            <v>Ústavní sociální péče</v>
          </cell>
        </row>
        <row r="370">
          <cell r="E370" t="str">
            <v>Sociální péče ve zdravotnických zařízeních ústavní péče</v>
          </cell>
        </row>
        <row r="371">
          <cell r="E371" t="str">
            <v>Soc.péče v zaříz.pro osoby s chron.duš.onemoc.a osoby závislé na návyk.l.</v>
          </cell>
        </row>
        <row r="372">
          <cell r="E372" t="str">
            <v>Sociální péče v domovech pro seniory a osoby se zdravotním postižením</v>
          </cell>
        </row>
        <row r="373">
          <cell r="E373" t="str">
            <v>Ostatní pobytové služby sociální péče</v>
          </cell>
        </row>
        <row r="374">
          <cell r="E374" t="str">
            <v>Ambulantní nebo terénní soc.služby pro seniory a osoby se zdrav.postižením</v>
          </cell>
        </row>
        <row r="375">
          <cell r="E375" t="str">
            <v>Ostatní ambulantní nebo terénní sociální služby</v>
          </cell>
        </row>
        <row r="376">
          <cell r="E376" t="str">
            <v>Těžba chemických minerálů a minerálů pro výrobu hnojiv</v>
          </cell>
        </row>
        <row r="377">
          <cell r="E377" t="str">
            <v>Těžba rašeliny</v>
          </cell>
        </row>
        <row r="378">
          <cell r="E378" t="str">
            <v>Těžba soli</v>
          </cell>
        </row>
        <row r="379">
          <cell r="E379" t="str">
            <v>Ostatní těžba a dobývání j. n.</v>
          </cell>
        </row>
        <row r="380">
          <cell r="E380" t="str">
            <v>Sportovní činnosti</v>
          </cell>
        </row>
        <row r="381">
          <cell r="E381" t="str">
            <v>Ostatní zábavní a rekreační činnosti</v>
          </cell>
        </row>
        <row r="382">
          <cell r="E382" t="str">
            <v>Činnosti podnikatelských, zaměstnavatelských a profesních organizací</v>
          </cell>
        </row>
        <row r="383">
          <cell r="E383" t="str">
            <v>Činnosti odborových svazů</v>
          </cell>
        </row>
        <row r="384">
          <cell r="E384" t="str">
            <v>Činnosti ost.org.sdružujících osoby za účelem prosazování společných zájmů</v>
          </cell>
        </row>
        <row r="385">
          <cell r="E385" t="str">
            <v>Opravy počítačů a komunikačních zařízení</v>
          </cell>
        </row>
        <row r="386">
          <cell r="E386" t="str">
            <v>Opravy výrobků pro osobní potřebu a převážně pro domácnost</v>
          </cell>
        </row>
        <row r="387">
          <cell r="E387" t="str">
            <v>Činnosti domác.produk.blíže neurčené výrobky pro vlastní potřebu</v>
          </cell>
        </row>
        <row r="388">
          <cell r="E388" t="str">
            <v>Činnosti domácností poskyt.blíže neurčené služby pro vlastní potřebu</v>
          </cell>
        </row>
        <row r="389">
          <cell r="E389" t="str">
            <v>Zpracování a konzervování masa, kromě drůbežího</v>
          </cell>
        </row>
        <row r="390">
          <cell r="E390" t="str">
            <v>Zpracování a konzervování drůbežího masa</v>
          </cell>
        </row>
        <row r="391">
          <cell r="E391" t="str">
            <v>Výroba masných výrobků a výrobků z drůbežího masa</v>
          </cell>
        </row>
        <row r="392">
          <cell r="E392" t="str">
            <v>Zpracování a konzervování brambor</v>
          </cell>
        </row>
        <row r="393">
          <cell r="E393" t="str">
            <v>Výroba ovocných a zeleninových šťáv</v>
          </cell>
        </row>
        <row r="394">
          <cell r="E394" t="str">
            <v>Ostatní zpracování a konzervování ovoce a zeleniny</v>
          </cell>
        </row>
        <row r="395">
          <cell r="E395" t="str">
            <v>Výroba olejů a tuků</v>
          </cell>
        </row>
        <row r="396">
          <cell r="E396" t="str">
            <v>Výroba margarínu a podobných jedlých tuků</v>
          </cell>
        </row>
        <row r="397">
          <cell r="E397" t="str">
            <v>Zpracování mléka, výroba mléčných výrobků a sýrů</v>
          </cell>
        </row>
        <row r="398">
          <cell r="E398" t="str">
            <v>Výroba zmrzliny</v>
          </cell>
        </row>
        <row r="399">
          <cell r="E399" t="str">
            <v>Výroba mlýnských výrobků</v>
          </cell>
        </row>
        <row r="400">
          <cell r="E400" t="str">
            <v>Výroba škrobárenských výrobků</v>
          </cell>
        </row>
        <row r="401">
          <cell r="E401" t="str">
            <v>Výroba pekařských a cukrářských výrobků, kromě trvanlivých</v>
          </cell>
        </row>
        <row r="402">
          <cell r="E402" t="str">
            <v>Výroba sucharů a sušenek; výroba trvanlivých cukrářských výrobků</v>
          </cell>
        </row>
        <row r="403">
          <cell r="E403" t="str">
            <v>Výroba makaronů, nudlí, kuskusu a podobných moučných výrobků</v>
          </cell>
        </row>
        <row r="404">
          <cell r="E404" t="str">
            <v>Výroba cukru</v>
          </cell>
        </row>
        <row r="405">
          <cell r="E405" t="str">
            <v>Výroba kakaa, čokolády a cukrovinek</v>
          </cell>
        </row>
        <row r="406">
          <cell r="E406" t="str">
            <v>Zpracování čaje a kávy</v>
          </cell>
        </row>
        <row r="407">
          <cell r="E407" t="str">
            <v>Výroba koření a aromatických výtažků</v>
          </cell>
        </row>
        <row r="408">
          <cell r="E408" t="str">
            <v>Výroba hotových pokrmů</v>
          </cell>
        </row>
        <row r="409">
          <cell r="E409" t="str">
            <v>Výroba homogenizovaných potravinářských přípravků a dietních potravin</v>
          </cell>
        </row>
        <row r="410">
          <cell r="E410" t="str">
            <v>Výroba ostatních potravinářských výrobků j. n.</v>
          </cell>
        </row>
        <row r="411">
          <cell r="E411" t="str">
            <v>Výroba průmyslových krmiv pro hospodářská zvířata</v>
          </cell>
        </row>
        <row r="412">
          <cell r="E412" t="str">
            <v>Výroba průmyslových krmiv pro zvířata v zájmovém chovu</v>
          </cell>
        </row>
        <row r="413">
          <cell r="E413" t="str">
            <v>Destilace, rektifikace a míchání lihovin</v>
          </cell>
        </row>
        <row r="414">
          <cell r="E414" t="str">
            <v>Výroba vína z vinných hroznů</v>
          </cell>
        </row>
        <row r="415">
          <cell r="E415" t="str">
            <v>Výroba jablečného vína a jiných ovocných vín</v>
          </cell>
        </row>
        <row r="416">
          <cell r="E416" t="str">
            <v>Výroba ostatních nedestilovaných kvašených nápojů</v>
          </cell>
        </row>
        <row r="417">
          <cell r="E417" t="str">
            <v>Výroba piva</v>
          </cell>
        </row>
        <row r="418">
          <cell r="E418" t="str">
            <v>Výroba sladu</v>
          </cell>
        </row>
        <row r="419">
          <cell r="E419" t="str">
            <v>Výroba nealkohol.nápojů;stáčení minerálních a ostatních vod do lahví</v>
          </cell>
        </row>
        <row r="420">
          <cell r="E420" t="str">
            <v>Výroba pletených a háčkovaných materiálů</v>
          </cell>
        </row>
        <row r="421">
          <cell r="E421" t="str">
            <v>Výroba konfekčních textilních výrobků, kromě oděvů</v>
          </cell>
        </row>
        <row r="422">
          <cell r="E422" t="str">
            <v>Výroba koberců a kobercových předložek</v>
          </cell>
        </row>
        <row r="423">
          <cell r="E423" t="str">
            <v>Výroba lan, provazů a síťovaných výrobků</v>
          </cell>
        </row>
        <row r="424">
          <cell r="E424" t="str">
            <v>Výroba netkaných textilií a výrobků z nich, kromě oděvů</v>
          </cell>
        </row>
        <row r="425">
          <cell r="E425" t="str">
            <v>Výroba ostatních technických a průmyslových textilií</v>
          </cell>
        </row>
        <row r="426">
          <cell r="E426" t="str">
            <v>Výroba ostatních textilií j. n.</v>
          </cell>
        </row>
        <row r="427">
          <cell r="E427" t="str">
            <v>Výroba kožených oděvů</v>
          </cell>
        </row>
        <row r="428">
          <cell r="E428" t="str">
            <v>Výroba pracovních oděvů</v>
          </cell>
        </row>
        <row r="429">
          <cell r="E429" t="str">
            <v>Výroba ostatních svrchních oděvů</v>
          </cell>
        </row>
        <row r="430">
          <cell r="E430" t="str">
            <v>Výroba osobního prádla</v>
          </cell>
        </row>
        <row r="431">
          <cell r="E431" t="str">
            <v>Výroba ostatních oděvů a oděvních doplňků</v>
          </cell>
        </row>
        <row r="432">
          <cell r="E432" t="str">
            <v>Výroba pletených a háčkovaných punčochových výrobků</v>
          </cell>
        </row>
        <row r="433">
          <cell r="E433" t="str">
            <v>Výroba ostatních pletených a háčkovaných oděvů</v>
          </cell>
        </row>
        <row r="434">
          <cell r="E434" t="str">
            <v>Chov drobných hospodářských zvířat</v>
          </cell>
        </row>
        <row r="435">
          <cell r="E435" t="str">
            <v>Chov kožešinových zvířat</v>
          </cell>
        </row>
        <row r="436">
          <cell r="E436" t="str">
            <v>Chov zvířat pro zájmový chov</v>
          </cell>
        </row>
        <row r="437">
          <cell r="E437" t="str">
            <v>Chov ostatních zvířat j. n.</v>
          </cell>
        </row>
        <row r="438">
          <cell r="E438" t="str">
            <v>Činění a úprava usní (vyčiněných kůží); zpracování a barvení kožešin</v>
          </cell>
        </row>
        <row r="439">
          <cell r="E439" t="str">
            <v>Výroba brašnářských, sedlářských a podobných výrobků</v>
          </cell>
        </row>
        <row r="440">
          <cell r="E440" t="str">
            <v>Výroba dýh a desek na bázi dřeva</v>
          </cell>
        </row>
        <row r="441">
          <cell r="E441" t="str">
            <v>Výroba sestavených parketových podlah</v>
          </cell>
        </row>
        <row r="442">
          <cell r="E442" t="str">
            <v>Výroba ostatních výrobků stavebního truhlářství a tesařství</v>
          </cell>
        </row>
        <row r="443">
          <cell r="E443" t="str">
            <v>Výroba dřevěných obalů</v>
          </cell>
        </row>
        <row r="444">
          <cell r="E444" t="str">
            <v>Výroba ost.dřevěných,korkových,proutěných a slaměných výr.,kromě nábytku</v>
          </cell>
        </row>
        <row r="445">
          <cell r="E445" t="str">
            <v>Výroba buničiny</v>
          </cell>
        </row>
        <row r="446">
          <cell r="E446" t="str">
            <v>Výroba papíru a lepenky</v>
          </cell>
        </row>
        <row r="447">
          <cell r="E447" t="str">
            <v>Výroba vlnitého papíru a lepenky, papírových a lepenkových obalů</v>
          </cell>
        </row>
        <row r="448">
          <cell r="E448" t="str">
            <v>Výroba domácích potřeb, hygienických a toaletních výrobků z papíru</v>
          </cell>
        </row>
        <row r="449">
          <cell r="E449" t="str">
            <v>Výroba kancelářských potřeb z papíru</v>
          </cell>
        </row>
        <row r="450">
          <cell r="E450" t="str">
            <v>Výroba tapet</v>
          </cell>
        </row>
        <row r="451">
          <cell r="E451" t="str">
            <v>Výroba ostatních výrobků z papíru a lepenky</v>
          </cell>
        </row>
        <row r="452">
          <cell r="E452" t="str">
            <v>Tisk novin</v>
          </cell>
        </row>
        <row r="453">
          <cell r="E453" t="str">
            <v>Tisk ostatní, kromě novin</v>
          </cell>
        </row>
        <row r="454">
          <cell r="E454" t="str">
            <v>Příprava tisku a digitálních dat</v>
          </cell>
        </row>
        <row r="455">
          <cell r="E455" t="str">
            <v>Vázání a související činnosti</v>
          </cell>
        </row>
        <row r="456">
          <cell r="E456" t="str">
            <v>Výroba technických plynů</v>
          </cell>
        </row>
        <row r="457">
          <cell r="E457" t="str">
            <v>Výroba barviv a pigmentů</v>
          </cell>
        </row>
        <row r="458">
          <cell r="E458" t="str">
            <v>Výroba jiných základních anorganických chemických látek</v>
          </cell>
        </row>
        <row r="459">
          <cell r="E459" t="str">
            <v>Výroba jiných základních organických chemických látek</v>
          </cell>
        </row>
        <row r="460">
          <cell r="E460" t="str">
            <v>Výroba hnojiv a dusíkatých sloučenin</v>
          </cell>
        </row>
        <row r="461">
          <cell r="E461" t="str">
            <v>Výroba plastů v primárních formách</v>
          </cell>
        </row>
        <row r="462">
          <cell r="E462" t="str">
            <v>Výroba syntetického kaučuku v primárních formách</v>
          </cell>
        </row>
        <row r="463">
          <cell r="E463" t="str">
            <v>Výroba mýdel a detergentů, čisticích a lešticích prostředků</v>
          </cell>
        </row>
        <row r="464">
          <cell r="E464" t="str">
            <v>Výroba parfémů a toaletních přípravků</v>
          </cell>
        </row>
        <row r="465">
          <cell r="E465" t="str">
            <v>Výroba výbušnin</v>
          </cell>
        </row>
        <row r="466">
          <cell r="E466" t="str">
            <v>Výroba klihů</v>
          </cell>
        </row>
        <row r="467">
          <cell r="E467" t="str">
            <v>Výroba vonných silic</v>
          </cell>
        </row>
        <row r="468">
          <cell r="E468" t="str">
            <v>Výroba ostatních chemických výrobků j. n.</v>
          </cell>
        </row>
        <row r="469">
          <cell r="E469" t="str">
            <v>Výroba pryžových plášťů a duší; protektorování pneumatik</v>
          </cell>
        </row>
        <row r="470">
          <cell r="E470" t="str">
            <v>Výroba ostatních pryžových výrobků</v>
          </cell>
        </row>
        <row r="471">
          <cell r="E471" t="str">
            <v>Výroba plastových desek, fólií, hadic, trubek a profilů</v>
          </cell>
        </row>
        <row r="472">
          <cell r="E472" t="str">
            <v>Výroba plastových obalů</v>
          </cell>
        </row>
        <row r="473">
          <cell r="E473" t="str">
            <v>Výroba plastových výrobků pro stavebnictví</v>
          </cell>
        </row>
        <row r="474">
          <cell r="E474" t="str">
            <v>Výroba ostatních plastových výrobků</v>
          </cell>
        </row>
        <row r="475">
          <cell r="E475" t="str">
            <v>Výroba plochého skla</v>
          </cell>
        </row>
        <row r="476">
          <cell r="E476" t="str">
            <v>Tvarování a zpracování plochého skla</v>
          </cell>
        </row>
        <row r="477">
          <cell r="E477" t="str">
            <v>Výroba dutého skla</v>
          </cell>
        </row>
        <row r="478">
          <cell r="E478" t="str">
            <v>Výroba skleněných vláken</v>
          </cell>
        </row>
        <row r="479">
          <cell r="E479" t="str">
            <v>Výroba a zpracování ostatního skla vč. technického</v>
          </cell>
        </row>
        <row r="480">
          <cell r="E480" t="str">
            <v>Výroba keramických obkládaček a dlaždic</v>
          </cell>
        </row>
        <row r="481">
          <cell r="E481" t="str">
            <v>Výroba pálených zdicích materiálů, tašek, dlaždic a podobných výrobků</v>
          </cell>
        </row>
        <row r="482">
          <cell r="E482" t="str">
            <v>Výroba keram.a porcelán.výrobků převážně pro domácnost a ozdob.předmětů</v>
          </cell>
        </row>
        <row r="483">
          <cell r="E483" t="str">
            <v>Výroba keramických sanitárních výrobků</v>
          </cell>
        </row>
        <row r="484">
          <cell r="E484" t="str">
            <v>Výroba keramických izolátorů a izolačního příslušenství</v>
          </cell>
        </row>
        <row r="485">
          <cell r="E485" t="str">
            <v>Výroba ostatních technických keramických výrobků</v>
          </cell>
        </row>
        <row r="486">
          <cell r="E486" t="str">
            <v>Výroba ostatních keramických výrobků</v>
          </cell>
        </row>
        <row r="487">
          <cell r="E487" t="str">
            <v>Výroba cementu</v>
          </cell>
        </row>
        <row r="488">
          <cell r="E488" t="str">
            <v>Výroba vápna a sádry</v>
          </cell>
        </row>
        <row r="489">
          <cell r="E489" t="str">
            <v>Výroba betonových výrobků pro stavební účely</v>
          </cell>
        </row>
        <row r="490">
          <cell r="E490" t="str">
            <v>Výroba sádrových výrobků pro stavební účely</v>
          </cell>
        </row>
        <row r="491">
          <cell r="E491" t="str">
            <v>Výroba betonu připraveného k lití</v>
          </cell>
        </row>
        <row r="492">
          <cell r="E492" t="str">
            <v>Výroba malt</v>
          </cell>
        </row>
        <row r="493">
          <cell r="E493" t="str">
            <v>Výroba vláknitých cementů</v>
          </cell>
        </row>
        <row r="494">
          <cell r="E494" t="str">
            <v>Výroba ostatních betonových, cementových a sádrových výrobků</v>
          </cell>
        </row>
        <row r="495">
          <cell r="E495" t="str">
            <v>Výroba brusiv</v>
          </cell>
        </row>
        <row r="496">
          <cell r="E496" t="str">
            <v>Výroba ostatních nekovových minerálních výrobků j.n.</v>
          </cell>
        </row>
        <row r="497">
          <cell r="E497" t="str">
            <v>Tažení tyčí za studena</v>
          </cell>
        </row>
        <row r="498">
          <cell r="E498" t="str">
            <v>Válcování ocelových úzkých pásů za studena</v>
          </cell>
        </row>
        <row r="499">
          <cell r="E499" t="str">
            <v>Tváření ocelových profilů za studena</v>
          </cell>
        </row>
        <row r="500">
          <cell r="E500" t="str">
            <v>Tažení ocelového drátu za studena</v>
          </cell>
        </row>
        <row r="501">
          <cell r="E501" t="str">
            <v>Výroba a hutní zpracování drahých kovů</v>
          </cell>
        </row>
        <row r="502">
          <cell r="E502" t="str">
            <v>Výroba a hutní zpracování hliníku</v>
          </cell>
        </row>
        <row r="503">
          <cell r="E503" t="str">
            <v>Výroba a hutní zpracování olova, zinku a cínu</v>
          </cell>
        </row>
        <row r="504">
          <cell r="E504" t="str">
            <v>Výroba a hutní zpracování mědi</v>
          </cell>
        </row>
        <row r="505">
          <cell r="E505" t="str">
            <v>Výroba a hutní zpracování ostatních neželezných kovů</v>
          </cell>
        </row>
        <row r="506">
          <cell r="E506" t="str">
            <v>Zpracování jaderného paliva</v>
          </cell>
        </row>
        <row r="507">
          <cell r="E507" t="str">
            <v>Výroba odlitků z litiny</v>
          </cell>
        </row>
        <row r="508">
          <cell r="E508" t="str">
            <v>Výroba odlitků z oceli</v>
          </cell>
        </row>
        <row r="509">
          <cell r="E509" t="str">
            <v>Výroba odlitků z lehkých neželezných kovů</v>
          </cell>
        </row>
        <row r="510">
          <cell r="E510" t="str">
            <v>Výroba odlitků z ostatních neželezných kovů</v>
          </cell>
        </row>
        <row r="511">
          <cell r="E511" t="str">
            <v>Výroba kovových konstrukcí a jejich dílů</v>
          </cell>
        </row>
        <row r="512">
          <cell r="E512" t="str">
            <v>Výroba kovových dveří a oken</v>
          </cell>
        </row>
        <row r="513">
          <cell r="E513" t="str">
            <v>Výroba radiátorů a kotlů k ústřednímu topení</v>
          </cell>
        </row>
        <row r="514">
          <cell r="E514" t="str">
            <v>Výroba kovových nádrží a zásobníků</v>
          </cell>
        </row>
        <row r="515">
          <cell r="E515" t="str">
            <v>Povrchová úprava a zušlechťování kovů</v>
          </cell>
        </row>
        <row r="516">
          <cell r="E516" t="str">
            <v>Obrábění</v>
          </cell>
        </row>
        <row r="517">
          <cell r="E517" t="str">
            <v>Výroba nožířských výrobků</v>
          </cell>
        </row>
        <row r="518">
          <cell r="E518" t="str">
            <v>Výroba zámků a kování</v>
          </cell>
        </row>
        <row r="519">
          <cell r="E519" t="str">
            <v>Výroba nástrojů a nářadí</v>
          </cell>
        </row>
        <row r="520">
          <cell r="E520" t="str">
            <v>Výroba ocelových sudů a podobných nádob</v>
          </cell>
        </row>
        <row r="521">
          <cell r="E521" t="str">
            <v>Výroba drobných kovových obalů</v>
          </cell>
        </row>
        <row r="522">
          <cell r="E522" t="str">
            <v>Výroba drátěných výrobků, řetězů a pružin</v>
          </cell>
        </row>
        <row r="523">
          <cell r="E523" t="str">
            <v>Výroba spojovacích materiálů a spojovacích výrobků se závity</v>
          </cell>
        </row>
        <row r="524">
          <cell r="E524" t="str">
            <v>Výroba ostatních kovodělných výrobků j. n.</v>
          </cell>
        </row>
        <row r="525">
          <cell r="E525" t="str">
            <v>Výroba elektronických součástek</v>
          </cell>
        </row>
        <row r="526">
          <cell r="E526" t="str">
            <v>Výroba osazených elektronických desek</v>
          </cell>
        </row>
        <row r="527">
          <cell r="E527" t="str">
            <v>Výroba měřicích, zkušebních a navigačních přístrojů</v>
          </cell>
        </row>
        <row r="528">
          <cell r="E528" t="str">
            <v>Výroba časoměrných přístrojů</v>
          </cell>
        </row>
        <row r="529">
          <cell r="E529" t="str">
            <v>Výroba elektrických motorů, generátorů a transformátorů</v>
          </cell>
        </row>
        <row r="530">
          <cell r="E530" t="str">
            <v>Výroba elektrických rozvodných a kontrolních zařízení</v>
          </cell>
        </row>
        <row r="531">
          <cell r="E531" t="str">
            <v>Výroba optických kabelů</v>
          </cell>
        </row>
        <row r="532">
          <cell r="E532" t="str">
            <v>Výroba elektrických vodičů a kabelů j. n.</v>
          </cell>
        </row>
        <row r="533">
          <cell r="E533" t="str">
            <v>Výroba elektroinstalačních zařízení</v>
          </cell>
        </row>
        <row r="534">
          <cell r="E534" t="str">
            <v>Výroba elektrických spotřebičů převážně pro domácnost</v>
          </cell>
        </row>
        <row r="535">
          <cell r="E535" t="str">
            <v>Výroba neelektrických spotřebičů převážně pro domácnost</v>
          </cell>
        </row>
        <row r="536">
          <cell r="E536" t="str">
            <v>Výroba motorů a turbín, kromě motorů pro letadla, automobily a motocykly</v>
          </cell>
        </row>
        <row r="537">
          <cell r="E537" t="str">
            <v>Výroba hydraulických a pneumatických zařízení</v>
          </cell>
        </row>
        <row r="538">
          <cell r="E538" t="str">
            <v>Výroba ostatních čerpadel a kompresorů</v>
          </cell>
        </row>
        <row r="539">
          <cell r="E539" t="str">
            <v>Výroba ostatních potrubních armatur</v>
          </cell>
        </row>
        <row r="540">
          <cell r="E540" t="str">
            <v>Výroba ložisek, ozubených kol, převodů a hnacích prvků</v>
          </cell>
        </row>
        <row r="541">
          <cell r="E541" t="str">
            <v>Výroba pecí a hořáků pro topeniště</v>
          </cell>
        </row>
        <row r="542">
          <cell r="E542" t="str">
            <v>Výroba zdvihacích a manipulačních zařízení</v>
          </cell>
        </row>
        <row r="543">
          <cell r="E543" t="str">
            <v>Výroba kancelářských strojů a zařízení,kromě počítačů a perif.zařízení</v>
          </cell>
        </row>
        <row r="544">
          <cell r="E544" t="str">
            <v>Výroba ručních mechanizovaných nástrojů</v>
          </cell>
        </row>
        <row r="545">
          <cell r="E545" t="str">
            <v>Výroba průmyslových chladicích a klimatizačních zařízení</v>
          </cell>
        </row>
        <row r="546">
          <cell r="E546" t="str">
            <v>Výroba ostatních strojů a zařízení pro všeobecné účely j. n.</v>
          </cell>
        </row>
        <row r="547">
          <cell r="E547" t="str">
            <v>Výroba kovoobráběcích strojů</v>
          </cell>
        </row>
        <row r="548">
          <cell r="E548" t="str">
            <v>Výroba ostatních obráběcích strojů</v>
          </cell>
        </row>
        <row r="549">
          <cell r="E549" t="str">
            <v>Výroba strojů pro metalurgii</v>
          </cell>
        </row>
        <row r="550">
          <cell r="E550" t="str">
            <v>Výroba strojů pro těžbu, dobývání a stavebnictví</v>
          </cell>
        </row>
        <row r="551">
          <cell r="E551" t="str">
            <v>Výroba strojů na výrobu potravin, nápojů a zpracování tabáku</v>
          </cell>
        </row>
        <row r="552">
          <cell r="E552" t="str">
            <v>Výroba strojů na výrobu textilu, oděvních výrobků a výrobků z usní</v>
          </cell>
        </row>
        <row r="553">
          <cell r="E553" t="str">
            <v>Výroba strojů a přístrojů na výrobu papíru a lepenky</v>
          </cell>
        </row>
        <row r="554">
          <cell r="E554" t="str">
            <v>Výroba strojů na výrobu plastů a pryže</v>
          </cell>
        </row>
        <row r="555">
          <cell r="E555" t="str">
            <v>Výroba ostatních strojů pro speciální účely j. n.</v>
          </cell>
        </row>
        <row r="556">
          <cell r="E556" t="str">
            <v>Výroba elektrického a elektronického zařízení pro motorová vozidla</v>
          </cell>
        </row>
        <row r="557">
          <cell r="E557" t="str">
            <v>Výroba ostatních dílů a příslušenství pro motorová vozidla</v>
          </cell>
        </row>
        <row r="558">
          <cell r="E558" t="str">
            <v>Stavba lodí a plavidel</v>
          </cell>
        </row>
        <row r="559">
          <cell r="E559" t="str">
            <v>Stavba rekreačních a sportovních člunů</v>
          </cell>
        </row>
        <row r="560">
          <cell r="E560" t="str">
            <v>Výroba motocyklů</v>
          </cell>
        </row>
        <row r="561">
          <cell r="E561" t="str">
            <v>Výroba jízdních kol a vozíků pro invalidy</v>
          </cell>
        </row>
        <row r="562">
          <cell r="E562" t="str">
            <v>Výroba ostatních dopravních prostředků a zařízení j. n.</v>
          </cell>
        </row>
        <row r="563">
          <cell r="E563" t="str">
            <v>Výroba kancelářského nábytku a zařízení obchodů</v>
          </cell>
        </row>
        <row r="564">
          <cell r="E564" t="str">
            <v>Výroba kuchyňského nábytku</v>
          </cell>
        </row>
        <row r="565">
          <cell r="E565" t="str">
            <v>Výroba matrací</v>
          </cell>
        </row>
        <row r="566">
          <cell r="E566" t="str">
            <v>Výroba ostatního nábytku</v>
          </cell>
        </row>
        <row r="567">
          <cell r="E567" t="str">
            <v>Ražení mincí</v>
          </cell>
        </row>
        <row r="568">
          <cell r="E568" t="str">
            <v>Výroba klenotů a příbuzných výrobků</v>
          </cell>
        </row>
        <row r="569">
          <cell r="E569" t="str">
            <v>Výroba bižuterie a příbuzných výrobků</v>
          </cell>
        </row>
        <row r="570">
          <cell r="E570" t="str">
            <v>Výroba košťat a kartáčnických výrobků</v>
          </cell>
        </row>
        <row r="571">
          <cell r="E571" t="str">
            <v>Ostatní zpracovatelský průmysl j. n.</v>
          </cell>
        </row>
        <row r="572">
          <cell r="E572" t="str">
            <v>Opravy kovodělných výrobků</v>
          </cell>
        </row>
        <row r="573">
          <cell r="E573" t="str">
            <v>Opravy strojů</v>
          </cell>
        </row>
        <row r="574">
          <cell r="E574" t="str">
            <v>Opravy elektronických a optických přístrojů a zařízení</v>
          </cell>
        </row>
        <row r="575">
          <cell r="E575" t="str">
            <v>Opravy elektrických zařízen</v>
          </cell>
        </row>
        <row r="576">
          <cell r="E576" t="str">
            <v>Opravy a údržba lodí a člunů</v>
          </cell>
        </row>
        <row r="577">
          <cell r="E577" t="str">
            <v>Opravy a údržba letadel a kosmických lodí</v>
          </cell>
        </row>
        <row r="578">
          <cell r="E578" t="str">
            <v>Opravy a údržba ostatních dopravních prostředků a zařízení j. n.</v>
          </cell>
        </row>
        <row r="579">
          <cell r="E579" t="str">
            <v>Opravy ostatních zařízení</v>
          </cell>
        </row>
        <row r="580">
          <cell r="E580" t="str">
            <v>Výroba elektřiny</v>
          </cell>
        </row>
        <row r="581">
          <cell r="E581" t="str">
            <v>Přenos elektřiny</v>
          </cell>
        </row>
        <row r="582">
          <cell r="E582" t="str">
            <v>Rozvod elektřiny</v>
          </cell>
        </row>
        <row r="583">
          <cell r="E583" t="str">
            <v>Obchod s elektřinou</v>
          </cell>
        </row>
        <row r="584">
          <cell r="E584" t="str">
            <v>Výroba plynu</v>
          </cell>
        </row>
        <row r="585">
          <cell r="E585" t="str">
            <v>Rozvod plynných paliv prostřednictvím sítí</v>
          </cell>
        </row>
        <row r="586">
          <cell r="E586" t="str">
            <v>Obchod s plynem prostřednictvím sítí</v>
          </cell>
        </row>
        <row r="587">
          <cell r="E587" t="str">
            <v>Shromažďování a sběr odpadů, kromě nebezpečných</v>
          </cell>
        </row>
        <row r="588">
          <cell r="E588" t="str">
            <v>Shromažďování a sběr nebezpečných odpadů</v>
          </cell>
        </row>
        <row r="589">
          <cell r="E589" t="str">
            <v>Odstraňování odpadů, kromě nebezpečných</v>
          </cell>
        </row>
        <row r="590">
          <cell r="E590" t="str">
            <v>Odstraňování nebezpečných odpadů</v>
          </cell>
        </row>
        <row r="591">
          <cell r="E591" t="str">
            <v>Demontáž vraků a vyřazených strojů a zařízení pro účely recyklace</v>
          </cell>
        </row>
        <row r="592">
          <cell r="E592" t="str">
            <v>Úprava odpadů k dalšímu využití,kromě demontáže vraků,strojů a zařízení</v>
          </cell>
        </row>
        <row r="593">
          <cell r="E593" t="str">
            <v>Výstavba bytových budov</v>
          </cell>
        </row>
        <row r="594">
          <cell r="E594" t="str">
            <v>Výstavba silnic a dálnic</v>
          </cell>
        </row>
        <row r="595">
          <cell r="E595" t="str">
            <v>Výstavba železnic a podzemních drah</v>
          </cell>
        </row>
        <row r="596">
          <cell r="E596" t="str">
            <v>Výstavba mostů a tunelů</v>
          </cell>
        </row>
        <row r="597">
          <cell r="E597" t="str">
            <v>Výstavba inženýrských sítí pro kapaliny a plyny</v>
          </cell>
        </row>
        <row r="598">
          <cell r="E598" t="str">
            <v>Výstavba inženýrských sítí pro elektřinu a telekomunikace</v>
          </cell>
        </row>
        <row r="599">
          <cell r="E599" t="str">
            <v>Výstavba vodních děl</v>
          </cell>
        </row>
        <row r="600">
          <cell r="E600" t="str">
            <v>Výstavba ostatních staveb j. n.</v>
          </cell>
        </row>
        <row r="601">
          <cell r="E601" t="str">
            <v>Demolice</v>
          </cell>
        </row>
        <row r="602">
          <cell r="E602" t="str">
            <v>Příprava staveniště</v>
          </cell>
        </row>
        <row r="603">
          <cell r="E603" t="str">
            <v>Průzkumné vrtné práce</v>
          </cell>
        </row>
        <row r="604">
          <cell r="E604" t="str">
            <v>Elektrické instalace</v>
          </cell>
        </row>
        <row r="605">
          <cell r="E605" t="str">
            <v>Instalace vody, odpadu, plynu, topení a klimatizace</v>
          </cell>
        </row>
        <row r="606">
          <cell r="E606" t="str">
            <v>Ostatní stavební instalace</v>
          </cell>
        </row>
        <row r="607">
          <cell r="E607" t="str">
            <v>Omítkářské práce</v>
          </cell>
        </row>
        <row r="608">
          <cell r="E608" t="str">
            <v>Truhlářské práce</v>
          </cell>
        </row>
        <row r="609">
          <cell r="E609" t="str">
            <v>Obkládání stěn a pokládání podlahových krytin</v>
          </cell>
        </row>
        <row r="610">
          <cell r="E610" t="str">
            <v>Sklenářské, malířské a natěračské práce</v>
          </cell>
        </row>
        <row r="611">
          <cell r="E611" t="str">
            <v>Ostatní kompletační a dokončovací práce</v>
          </cell>
        </row>
        <row r="612">
          <cell r="E612" t="str">
            <v>Pokrývačské práce</v>
          </cell>
        </row>
        <row r="613">
          <cell r="E613" t="str">
            <v>Ostatní specializované stavební činnosti j. n.</v>
          </cell>
        </row>
        <row r="614">
          <cell r="E614" t="str">
            <v>Obchod s automobily a jinými lehkými motorovými vozidly</v>
          </cell>
        </row>
        <row r="615">
          <cell r="E615" t="str">
            <v>Obchod s ostatními motorovými vozidly, kromě motocyklů</v>
          </cell>
        </row>
        <row r="616">
          <cell r="E616" t="str">
            <v>Velkoobchod s díly a příslušenstvím pro motorová vozidla,kromě motocyklů</v>
          </cell>
        </row>
        <row r="617">
          <cell r="E617" t="str">
            <v>Maloobchod s díly a příslušenstvím pro motorová vozidla,kromě motocyklů</v>
          </cell>
        </row>
        <row r="618">
          <cell r="E618" t="str">
            <v>Zprostř.velkoob.a velkoob.v zast.se zákl.zem.pr.,živými zv.,text.sur.a pol.</v>
          </cell>
        </row>
        <row r="619">
          <cell r="E619" t="str">
            <v>Zprostř.velkoob.a velkoob.v zast.s palivy,rudami,kovy a prům.chemikáliemi</v>
          </cell>
        </row>
        <row r="620">
          <cell r="E620" t="str">
            <v>Zprostř.velkoobchodu a velkoobchod v zast.se dřevem a staveb.materiály</v>
          </cell>
        </row>
        <row r="621">
          <cell r="E621" t="str">
            <v>Zprostř.velkoobchodu a velkoob.v zast.se stroji,prům.zař.,loděmi a letadly</v>
          </cell>
        </row>
        <row r="622">
          <cell r="E622" t="str">
            <v>Zprostř.velkoob.a velkoob.v zast.s náb.,želez.zbožím a potř.převáž.pro dom.</v>
          </cell>
        </row>
        <row r="623">
          <cell r="E623" t="str">
            <v>Zprostř.velkoob.a velkoob.v zast.s text.,oděvy,kožešinami,obuví a kož.výr.</v>
          </cell>
        </row>
        <row r="624">
          <cell r="E624" t="str">
            <v>Zprostř.velkoob.a velkoob.v zast.s potr.,nápoji,tabákem a tabák.výrobky</v>
          </cell>
        </row>
        <row r="625">
          <cell r="E625" t="str">
            <v>Zprostř.specializ.velkoob.a specializ.velkoob.v zast.s ost.výrobky</v>
          </cell>
        </row>
        <row r="626">
          <cell r="E626" t="str">
            <v>Zprostř.nespecializ.velkoobchodu a nespecializ.velkoobchod v zast.</v>
          </cell>
        </row>
        <row r="627">
          <cell r="E627" t="str">
            <v>Velkoobchod s obilím, surovým tabákem, osivy a krmivy</v>
          </cell>
        </row>
        <row r="628">
          <cell r="E628" t="str">
            <v>Velkoobchod s květinami a jinými rostlinami</v>
          </cell>
        </row>
        <row r="629">
          <cell r="E629" t="str">
            <v>Velkoobchod s živými zvířaty</v>
          </cell>
        </row>
        <row r="630">
          <cell r="E630" t="str">
            <v>Velkoobchod se surovými kůžemi, kožešinami a usněmi</v>
          </cell>
        </row>
        <row r="631">
          <cell r="E631" t="str">
            <v>Velkoobchod s ovocem a zeleninou</v>
          </cell>
        </row>
        <row r="632">
          <cell r="E632" t="str">
            <v>Velkoobchod s masem a masnými výrobky</v>
          </cell>
        </row>
        <row r="633">
          <cell r="E633" t="str">
            <v>Velkoobchod s mléčnými výrobky, vejci, jedlými oleji a tuky</v>
          </cell>
        </row>
        <row r="634">
          <cell r="E634" t="str">
            <v>Velkoobchod s nápoji</v>
          </cell>
        </row>
        <row r="635">
          <cell r="E635" t="str">
            <v>Velkoobchod s tabákovými výrobky</v>
          </cell>
        </row>
        <row r="636">
          <cell r="E636" t="str">
            <v>Velkoobchod s cukrem, čokoládou a cukrovinkami</v>
          </cell>
        </row>
        <row r="637">
          <cell r="E637" t="str">
            <v>Velkoobchod s kávou, čajem, kakaem a kořením</v>
          </cell>
        </row>
        <row r="638">
          <cell r="E638" t="str">
            <v>Specializ.velkoobchod s jinými potravinami,včetně ryb,korýšů a měkkýšů</v>
          </cell>
        </row>
        <row r="639">
          <cell r="E639" t="str">
            <v>Nespecializovaný velkoobchod s potravinami,nápoji a tabákovými výroby</v>
          </cell>
        </row>
        <row r="640">
          <cell r="E640" t="str">
            <v>Velkoobchod s textilem</v>
          </cell>
        </row>
        <row r="641">
          <cell r="E641" t="str">
            <v>Velkoobchod s oděvy a obuví</v>
          </cell>
        </row>
        <row r="642">
          <cell r="E642" t="str">
            <v>Velkoobchod s elektrospotřebiči a elektronikou</v>
          </cell>
        </row>
        <row r="643">
          <cell r="E643" t="str">
            <v>Velkoobchod s porcelán.,keram.a skleněnými výrobky a čisticími prostř.</v>
          </cell>
        </row>
        <row r="644">
          <cell r="E644" t="str">
            <v>Velkoobchod s kosmetickými výrobky</v>
          </cell>
        </row>
        <row r="645">
          <cell r="E645" t="str">
            <v>Velkoobchod s farmaceutickými výrobky</v>
          </cell>
        </row>
        <row r="646">
          <cell r="E646" t="str">
            <v>Velkoobchod s nábytkem, koberci a svítidly</v>
          </cell>
        </row>
        <row r="647">
          <cell r="E647" t="str">
            <v>Velkoobchod s hodinami, hodinkami a klenoty</v>
          </cell>
        </row>
        <row r="648">
          <cell r="E648" t="str">
            <v>Velkoobchod s ostatními výrobky převážně pro domácnost</v>
          </cell>
        </row>
        <row r="649">
          <cell r="E649" t="str">
            <v>Velkoobchod s počítači, počítačovým periferním zařízením a softwarem</v>
          </cell>
        </row>
        <row r="650">
          <cell r="E650" t="str">
            <v>Velkoobchod s elektronickým a telekomunikačním zařízením a jeho díly</v>
          </cell>
        </row>
        <row r="651">
          <cell r="E651" t="str">
            <v>Velkoobchod se zemědělskými stroji, strojním zařízením a příslušenstvím</v>
          </cell>
        </row>
        <row r="652">
          <cell r="E652" t="str">
            <v>Velkoobchod s obráběcími stroji</v>
          </cell>
        </row>
        <row r="653">
          <cell r="E653" t="str">
            <v>Velkoobchod s těžebními a stavebními stroji a zařízením</v>
          </cell>
        </row>
        <row r="654">
          <cell r="E654" t="str">
            <v>Velkoobchod se strojním zařízením pro text.průmysl,šicími a plet.stroji</v>
          </cell>
        </row>
        <row r="655">
          <cell r="E655" t="str">
            <v>Velkoobchod s kancelářským nábytkem</v>
          </cell>
        </row>
        <row r="656">
          <cell r="E656" t="str">
            <v>Velkoobchod s ostatními kancelářskými stroji a zařízením</v>
          </cell>
        </row>
        <row r="657">
          <cell r="E657" t="str">
            <v>Velkoobchod s ostatními stroji a zařízením</v>
          </cell>
        </row>
        <row r="658">
          <cell r="E658" t="str">
            <v>Velkoobchod s pevnými, kapalnými a plynnými palivy a příbuznými výrobky</v>
          </cell>
        </row>
        <row r="659">
          <cell r="E659" t="str">
            <v>Velkoobchod s rudami, kovy a hutními výrobky</v>
          </cell>
        </row>
        <row r="660">
          <cell r="E660" t="str">
            <v>Velkoobchod se dřevem, stavebními materiály a sanitárním vybavením</v>
          </cell>
        </row>
        <row r="661">
          <cell r="E661" t="str">
            <v>Velkoobchod s železářským zbožím,instalatér.a topenářskými potřebami</v>
          </cell>
        </row>
        <row r="662">
          <cell r="E662" t="str">
            <v>Velkoobchod s chemickými výrobky</v>
          </cell>
        </row>
        <row r="663">
          <cell r="E663" t="str">
            <v>Velkoobchod s ostatními meziprodukty</v>
          </cell>
        </row>
        <row r="664">
          <cell r="E664" t="str">
            <v>Velkoobchod s odpadem a šrotem</v>
          </cell>
        </row>
        <row r="665">
          <cell r="E665" t="str">
            <v>Maloobchod s převahou potravin,nápojů a tabák.výrobků v nespecializ.prod.</v>
          </cell>
        </row>
        <row r="666">
          <cell r="E666" t="str">
            <v>Ostatní maloobchod v nespecializovaných prodejnách</v>
          </cell>
        </row>
        <row r="667">
          <cell r="E667" t="str">
            <v>Maloobchod s ovocem a zeleninou</v>
          </cell>
        </row>
        <row r="668">
          <cell r="E668" t="str">
            <v>Maloobchod s masem a masnými výrobky</v>
          </cell>
        </row>
        <row r="669">
          <cell r="E669" t="str">
            <v>Maloobchod s rybami, korýši a měkkýši</v>
          </cell>
        </row>
        <row r="670">
          <cell r="E670" t="str">
            <v>Maloobchod s chlebem, pečivem, cukrářskými výrobky a cukrovinkami</v>
          </cell>
        </row>
        <row r="671">
          <cell r="E671" t="str">
            <v>Maloobchod s nápoji</v>
          </cell>
        </row>
        <row r="672">
          <cell r="E672" t="str">
            <v>Maloobchod s tabákovými výrobky</v>
          </cell>
        </row>
        <row r="673">
          <cell r="E673" t="str">
            <v>Ostatní maloobchod s potravinami ve specializovaných prodejnách</v>
          </cell>
        </row>
        <row r="674">
          <cell r="E674" t="str">
            <v>Maloobchod s počítači, počítačovým periferním zařízením a softwarem</v>
          </cell>
        </row>
        <row r="675">
          <cell r="E675" t="str">
            <v>Maloobchod s telekomunikačním zařízením</v>
          </cell>
        </row>
        <row r="676">
          <cell r="E676" t="str">
            <v>Maloobchod s audio- a videozařízením</v>
          </cell>
        </row>
        <row r="677">
          <cell r="E677" t="str">
            <v>Maloobchod s textilem</v>
          </cell>
        </row>
        <row r="678">
          <cell r="E678" t="str">
            <v>Maloobchod s železářským zbožím, barvami, sklem a potřebami pro kutily</v>
          </cell>
        </row>
        <row r="679">
          <cell r="E679" t="str">
            <v>Maloobchod s koberci, podlahovými krytinami a nástěnnými obklady</v>
          </cell>
        </row>
        <row r="680">
          <cell r="E680" t="str">
            <v>Maloobchod s elektrospotřebiči a elektronikou</v>
          </cell>
        </row>
        <row r="681">
          <cell r="E681" t="str">
            <v>Maloobchod s nábytkem,svítidly a ost.výr.přev.pro dom.ve specializ.prod.</v>
          </cell>
        </row>
        <row r="682">
          <cell r="E682" t="str">
            <v>Maloobchod s knihami</v>
          </cell>
        </row>
        <row r="683">
          <cell r="E683" t="str">
            <v>Maloobchod s novinami, časopisy a papírnickým zbožím</v>
          </cell>
        </row>
        <row r="684">
          <cell r="E684" t="str">
            <v>Maloobchod s audio- a videozáznamy</v>
          </cell>
        </row>
        <row r="685">
          <cell r="E685" t="str">
            <v>Maloobchod se sportovním vybavením</v>
          </cell>
        </row>
        <row r="686">
          <cell r="E686" t="str">
            <v>Maloobchod s hrami a hračkami</v>
          </cell>
        </row>
        <row r="687">
          <cell r="E687" t="str">
            <v>Maloobchod s oděvy</v>
          </cell>
        </row>
        <row r="688">
          <cell r="E688" t="str">
            <v>Maloobchod s obuví a koženými výrobky</v>
          </cell>
        </row>
        <row r="689">
          <cell r="E689" t="str">
            <v>Maloobchod s farmaceutickými přípravky</v>
          </cell>
        </row>
        <row r="690">
          <cell r="E690" t="str">
            <v>Maloobchod se zdravotnickými a ortopedickými výrobky</v>
          </cell>
        </row>
        <row r="691">
          <cell r="E691" t="str">
            <v>Maloobchod s kosmetickými a toaletními výrobky</v>
          </cell>
        </row>
        <row r="692">
          <cell r="E692" t="str">
            <v>Maloob.s květinami,rostl.,osivy,hnoj.,zvířaty pro záj.chov a krmivy pro ně</v>
          </cell>
        </row>
        <row r="693">
          <cell r="E693" t="str">
            <v>Maloobchod s hodinami, hodinkami a klenoty</v>
          </cell>
        </row>
        <row r="694">
          <cell r="E694" t="str">
            <v>Ostatní maloobchod s novým zbožím ve specializovaných prodejnách</v>
          </cell>
        </row>
        <row r="695">
          <cell r="E695" t="str">
            <v>Maloobchod s použitým zbožím v prodejnách</v>
          </cell>
        </row>
        <row r="696">
          <cell r="E696" t="str">
            <v>Maloobchod s potravinami,nápoji a tabák.výrobky ve stáncích a na trzích</v>
          </cell>
        </row>
        <row r="697">
          <cell r="E697" t="str">
            <v>Maloobchod s textilem, oděvy a obuví ve stáncích a na trzích</v>
          </cell>
        </row>
        <row r="698">
          <cell r="E698" t="str">
            <v>Maloobchod s ostatním zbožím ve stáncích a na trzích</v>
          </cell>
        </row>
        <row r="699">
          <cell r="E699" t="str">
            <v>Maloobchod prostřednictvím internetu nebo zásilkové služby</v>
          </cell>
        </row>
        <row r="700">
          <cell r="E700" t="str">
            <v>Ostatní maloobchod mimo prodejny, stánky a trhy</v>
          </cell>
        </row>
        <row r="701">
          <cell r="E701" t="str">
            <v>Městská a příměstská pozemní osobní doprava</v>
          </cell>
        </row>
        <row r="702">
          <cell r="E702" t="str">
            <v>Taxislužba a pronájem osobních vozů s řidičem</v>
          </cell>
        </row>
        <row r="703">
          <cell r="E703" t="str">
            <v>Ostatní pozemní osobní doprava j. n.</v>
          </cell>
        </row>
        <row r="704">
          <cell r="E704" t="str">
            <v>Silniční nákladní doprava</v>
          </cell>
        </row>
        <row r="705">
          <cell r="E705" t="str">
            <v>Stěhovací služby</v>
          </cell>
        </row>
        <row r="706">
          <cell r="E706" t="str">
            <v>Těžba černého uhlí</v>
          </cell>
        </row>
        <row r="707">
          <cell r="E707" t="str">
            <v>Úprava černého uhlí</v>
          </cell>
        </row>
        <row r="708">
          <cell r="E708" t="str">
            <v>Letecká nákladní doprava</v>
          </cell>
        </row>
        <row r="709">
          <cell r="E709" t="str">
            <v>Kosmická doprava</v>
          </cell>
        </row>
        <row r="710">
          <cell r="E710" t="str">
            <v>Těžba hnědého uhlí, kromě lignitu</v>
          </cell>
        </row>
        <row r="711">
          <cell r="E711" t="str">
            <v>Úprava hnědého uhlí, kromě lignitu</v>
          </cell>
        </row>
        <row r="712">
          <cell r="E712" t="str">
            <v>Těžba lignitu</v>
          </cell>
        </row>
        <row r="713">
          <cell r="E713" t="str">
            <v>Úprava lignitu</v>
          </cell>
        </row>
        <row r="714">
          <cell r="E714" t="str">
            <v>Činnosti související s pozemní dopravou</v>
          </cell>
        </row>
        <row r="715">
          <cell r="E715" t="str">
            <v>Činnosti související s vodní dopravou</v>
          </cell>
        </row>
        <row r="716">
          <cell r="E716" t="str">
            <v>Činnosti související s leteckou dopravou</v>
          </cell>
        </row>
        <row r="717">
          <cell r="E717" t="str">
            <v>Manipulace s nákladem</v>
          </cell>
        </row>
        <row r="718">
          <cell r="E718" t="str">
            <v>Ostatní vedlejší činnosti v dopravě</v>
          </cell>
        </row>
        <row r="719">
          <cell r="E719" t="str">
            <v>Poskytování cateringových služeb</v>
          </cell>
        </row>
        <row r="720">
          <cell r="E720" t="str">
            <v>Poskytování ostatních stravovacích služeb</v>
          </cell>
        </row>
        <row r="721">
          <cell r="E721" t="str">
            <v>Vydávání knih</v>
          </cell>
        </row>
        <row r="722">
          <cell r="E722" t="str">
            <v>Vydávání adresářů a jiných seznamů</v>
          </cell>
        </row>
        <row r="723">
          <cell r="E723" t="str">
            <v>Vydávání novin</v>
          </cell>
        </row>
        <row r="724">
          <cell r="E724" t="str">
            <v>Vydávání časopisů a ostatních periodických publikací</v>
          </cell>
        </row>
        <row r="725">
          <cell r="E725" t="str">
            <v>Ostatní vydavatelské činnosti</v>
          </cell>
        </row>
        <row r="726">
          <cell r="E726" t="str">
            <v>Vydávání počítačových her</v>
          </cell>
        </row>
        <row r="727">
          <cell r="E727" t="str">
            <v>Ostatní vydávání softwaru</v>
          </cell>
        </row>
        <row r="728">
          <cell r="E728" t="str">
            <v>Produkce filmů, videozáznamů a televizních programů</v>
          </cell>
        </row>
        <row r="729">
          <cell r="E729" t="str">
            <v>Postprodukce filmů, videozáznamů a televizních programů</v>
          </cell>
        </row>
        <row r="730">
          <cell r="E730" t="str">
            <v>Distribuce filmů, videozáznamů a televizních programů</v>
          </cell>
        </row>
        <row r="731">
          <cell r="E731" t="str">
            <v>Promítání filmů</v>
          </cell>
        </row>
        <row r="732">
          <cell r="E732" t="str">
            <v>Programování</v>
          </cell>
        </row>
        <row r="733">
          <cell r="E733" t="str">
            <v>Poradenství v oblasti informačních technologií</v>
          </cell>
        </row>
        <row r="734">
          <cell r="E734" t="str">
            <v>Správa počítačového vybavení</v>
          </cell>
        </row>
        <row r="735">
          <cell r="E735" t="str">
            <v>Ostatní činnosti v oblasti informačních technologií</v>
          </cell>
        </row>
        <row r="736">
          <cell r="E736" t="str">
            <v>Činnosti související se zpracováním dat a hostingem</v>
          </cell>
        </row>
        <row r="737">
          <cell r="E737" t="str">
            <v>Činnosti související s webovými portály</v>
          </cell>
        </row>
        <row r="738">
          <cell r="E738" t="str">
            <v>Činnosti zpravodajských tiskových kanceláří a agentur</v>
          </cell>
        </row>
        <row r="739">
          <cell r="E739" t="str">
            <v>Ostatní informační činnosti j. n.</v>
          </cell>
        </row>
        <row r="740">
          <cell r="E740" t="str">
            <v>Centrální bankovnictví</v>
          </cell>
        </row>
        <row r="741">
          <cell r="E741" t="str">
            <v>Ostatní peněžní zprostředkování</v>
          </cell>
        </row>
        <row r="742">
          <cell r="E742" t="str">
            <v>Finanční leasing</v>
          </cell>
        </row>
        <row r="743">
          <cell r="E743" t="str">
            <v>Ostatní poskytování úvěrů</v>
          </cell>
        </row>
        <row r="744">
          <cell r="E744" t="str">
            <v>Ostatní finanční zprostředkování j. n.</v>
          </cell>
        </row>
        <row r="745">
          <cell r="E745" t="str">
            <v>životní pojištění</v>
          </cell>
        </row>
        <row r="746">
          <cell r="E746" t="str">
            <v>Neživotní pojištění</v>
          </cell>
        </row>
        <row r="747">
          <cell r="E747" t="str">
            <v>Řízení a správa finančních trhů</v>
          </cell>
        </row>
        <row r="748">
          <cell r="E748" t="str">
            <v>Obchodování s cennými papíry a komoditami na burzách</v>
          </cell>
        </row>
        <row r="749">
          <cell r="E749" t="str">
            <v>Ostatní pomocné činnosti související s finančním zprostředkováním</v>
          </cell>
        </row>
        <row r="750">
          <cell r="E750" t="str">
            <v>Vyhodnocování rizik a škod</v>
          </cell>
        </row>
        <row r="751">
          <cell r="E751" t="str">
            <v>Činnosti zástupců pojišťovny a makléřů</v>
          </cell>
        </row>
        <row r="752">
          <cell r="E752" t="str">
            <v>Ostatní pomocné činnosti související s pojišťovnictvím a penz.fin.</v>
          </cell>
        </row>
        <row r="753">
          <cell r="E753" t="str">
            <v>Zprostředkovatelské činnosti realitních agentur</v>
          </cell>
        </row>
        <row r="754">
          <cell r="E754" t="str">
            <v>Správa nemovitostí na základě smlouvy</v>
          </cell>
        </row>
        <row r="755">
          <cell r="E755" t="str">
            <v>Poradenství v oblasti vztahů s veřejností a komunikace</v>
          </cell>
        </row>
        <row r="756">
          <cell r="E756" t="str">
            <v>Ostatní poradenství v oblasti podnikání a řízení</v>
          </cell>
        </row>
        <row r="757">
          <cell r="E757" t="str">
            <v>Těžba železných rud</v>
          </cell>
        </row>
        <row r="758">
          <cell r="E758" t="str">
            <v>Úprava železných rud</v>
          </cell>
        </row>
        <row r="759">
          <cell r="E759" t="str">
            <v>Architektonické činnosti</v>
          </cell>
        </row>
        <row r="760">
          <cell r="E760" t="str">
            <v>Inženýrské činnosti a související technické poradenství</v>
          </cell>
        </row>
        <row r="761">
          <cell r="E761" t="str">
            <v>Výzkum a vývoj v oblasti biotechnologie</v>
          </cell>
        </row>
        <row r="762">
          <cell r="E762" t="str">
            <v>Těžba uranových a thoriových rud</v>
          </cell>
        </row>
        <row r="763">
          <cell r="E763" t="str">
            <v>Úprava uranových a thoriových rud</v>
          </cell>
        </row>
        <row r="764">
          <cell r="E764" t="str">
            <v>Ostatní výzkum a vývoj voblasti přírodních atechnických věd</v>
          </cell>
        </row>
        <row r="765">
          <cell r="E765" t="str">
            <v>Těžba ostatních neželezných rud</v>
          </cell>
        </row>
        <row r="766">
          <cell r="E766" t="str">
            <v>Úprava ostatních neželezných rud</v>
          </cell>
        </row>
        <row r="767">
          <cell r="E767" t="str">
            <v>Činnosti reklamních agentur</v>
          </cell>
        </row>
        <row r="768">
          <cell r="E768" t="str">
            <v>Zastupování médií při prodeji reklamního času a prostoru</v>
          </cell>
        </row>
        <row r="769">
          <cell r="E769" t="str">
            <v>Pronájem a leasing automob.a jiných lehkých motor.vozidel,kromě motocyklů</v>
          </cell>
        </row>
        <row r="770">
          <cell r="E770" t="str">
            <v>Pronájem a leasing nákladních automobilů</v>
          </cell>
        </row>
        <row r="771">
          <cell r="E771" t="str">
            <v>Pronájem a leasing rekreačních a sportovních potřeb</v>
          </cell>
        </row>
        <row r="772">
          <cell r="E772" t="str">
            <v>Pronájem videokazet a disků</v>
          </cell>
        </row>
        <row r="773">
          <cell r="E773" t="str">
            <v>Pronájem a leasing ost.výrobků pro osob.potřebu a převážně pro domácnost</v>
          </cell>
        </row>
        <row r="774">
          <cell r="E774" t="str">
            <v>Pronájem a leasing zemědělských strojů a zařízení</v>
          </cell>
        </row>
        <row r="775">
          <cell r="E775" t="str">
            <v>Pronájem a leasing stavebních strojů a zařízení</v>
          </cell>
        </row>
        <row r="776">
          <cell r="E776" t="str">
            <v>Pronájem a leasing kancelářských strojů a zařízení, včetně počítačů</v>
          </cell>
        </row>
        <row r="777">
          <cell r="E777" t="str">
            <v>Pronájem a leasing vodních dopravních prostředků</v>
          </cell>
        </row>
        <row r="778">
          <cell r="E778" t="str">
            <v>Pronájem a leasing leteckých dopravních prostředků</v>
          </cell>
        </row>
        <row r="779">
          <cell r="E779" t="str">
            <v>Pronájem a leasing ostatních strojů, zařízení a výrobků j. n.</v>
          </cell>
        </row>
        <row r="780">
          <cell r="E780" t="str">
            <v>Činnosti cestovních agentur</v>
          </cell>
        </row>
        <row r="781">
          <cell r="E781" t="str">
            <v>Činnosti cestovních kanceláří</v>
          </cell>
        </row>
        <row r="782">
          <cell r="E782" t="str">
            <v>Všeobecný úklid budov</v>
          </cell>
        </row>
        <row r="783">
          <cell r="E783" t="str">
            <v>Specializované čištění a úklid budov a průmyslových zařízení</v>
          </cell>
        </row>
        <row r="784">
          <cell r="E784" t="str">
            <v>Ostatní úklidové činnosti</v>
          </cell>
        </row>
        <row r="785">
          <cell r="E785" t="str">
            <v>Univerzální administrativní činnosti</v>
          </cell>
        </row>
        <row r="786">
          <cell r="E786" t="str">
            <v>Kopírování,příprava dokumentů a ost.specializ.kancel.podpůrné činnosti</v>
          </cell>
        </row>
        <row r="787">
          <cell r="E787" t="str">
            <v>Inkasní činnosti, ověřování solventnosti zákazníka</v>
          </cell>
        </row>
        <row r="788">
          <cell r="E788" t="str">
            <v>Balicí činnosti</v>
          </cell>
        </row>
        <row r="789">
          <cell r="E789" t="str">
            <v>Ostatní podpůrné činnosti pro podnikání j. n.</v>
          </cell>
        </row>
        <row r="790">
          <cell r="E790" t="str">
            <v>Všeobecné činnosti veřejné správy</v>
          </cell>
        </row>
        <row r="791">
          <cell r="E791" t="str">
            <v>Regul.čin.souvis.s poskyt.zdr.péče,vzděl.,kulturou a soc.péčí,kromě soc.z.</v>
          </cell>
        </row>
        <row r="792">
          <cell r="E792" t="str">
            <v>Regulace a podpora podnikatelského prostředí</v>
          </cell>
        </row>
        <row r="793">
          <cell r="E793" t="str">
            <v>Činnosti v oblasti zahraničních věcí</v>
          </cell>
        </row>
        <row r="794">
          <cell r="E794" t="str">
            <v>Činnosti v oblasti obrany</v>
          </cell>
        </row>
        <row r="795">
          <cell r="E795" t="str">
            <v>Činnosti v oblasti spravedlnosti a soudnictví</v>
          </cell>
        </row>
        <row r="796">
          <cell r="E796" t="str">
            <v>Činnosti v oblasti veřejného pořádku a bezpečnosti</v>
          </cell>
        </row>
        <row r="797">
          <cell r="E797" t="str">
            <v>Činnosti v oblasti protipožární ochrany</v>
          </cell>
        </row>
        <row r="798">
          <cell r="E798" t="str">
            <v>Sekundární všeobecné vzdělávání</v>
          </cell>
        </row>
        <row r="799">
          <cell r="E799" t="str">
            <v>Sekundární odborné vzdělávání</v>
          </cell>
        </row>
        <row r="800">
          <cell r="E800" t="str">
            <v>Postsekundární nikoli terciární vzdělávání</v>
          </cell>
        </row>
        <row r="801">
          <cell r="E801" t="str">
            <v>Terciární vzdělávání</v>
          </cell>
        </row>
        <row r="802">
          <cell r="E802" t="str">
            <v>Sportovní a rekreační vzdělávání</v>
          </cell>
        </row>
        <row r="803">
          <cell r="E803" t="str">
            <v>Umělecké vzdělávání</v>
          </cell>
        </row>
        <row r="804">
          <cell r="E804" t="str">
            <v>Činnosti autoškol a jiných škol řízení</v>
          </cell>
        </row>
        <row r="805">
          <cell r="E805" t="str">
            <v>Ostatní vzdělávání j. n.</v>
          </cell>
        </row>
        <row r="806">
          <cell r="E806" t="str">
            <v>Všeobecná ambulantní zdravotní péče</v>
          </cell>
        </row>
        <row r="807">
          <cell r="E807" t="str">
            <v>Specializovaná ambulantní zdravotní péče</v>
          </cell>
        </row>
        <row r="808">
          <cell r="E808" t="str">
            <v>Zubní péče</v>
          </cell>
        </row>
        <row r="809">
          <cell r="E809" t="str">
            <v>Sociální služby poskytované dětem</v>
          </cell>
        </row>
        <row r="810">
          <cell r="E810" t="str">
            <v>Ostatní ambulantní nebo terénní sociální služby j. n.</v>
          </cell>
        </row>
        <row r="811">
          <cell r="E811" t="str">
            <v>Scénická umění</v>
          </cell>
        </row>
        <row r="812">
          <cell r="E812" t="str">
            <v>Podpůrné činnosti pro scénická umění</v>
          </cell>
        </row>
        <row r="813">
          <cell r="E813" t="str">
            <v>Umělecká tvorba</v>
          </cell>
        </row>
        <row r="814">
          <cell r="E814" t="str">
            <v>Provozování kulturních zařízení</v>
          </cell>
        </row>
        <row r="815">
          <cell r="E815" t="str">
            <v>Činnosti knihoven a archivů</v>
          </cell>
        </row>
        <row r="816">
          <cell r="E816" t="str">
            <v>Činnosti muzeí</v>
          </cell>
        </row>
        <row r="817">
          <cell r="E817" t="str">
            <v>Provozování kultur.památek,histor.staveb a obdobných turist.zajímavostí</v>
          </cell>
        </row>
        <row r="818">
          <cell r="E818" t="str">
            <v>Činnosti botanických a zoologických zahrad,přír.rezervací a národ.parků</v>
          </cell>
        </row>
        <row r="819">
          <cell r="E819" t="str">
            <v>Provozování sportovních zařízení</v>
          </cell>
        </row>
        <row r="820">
          <cell r="E820" t="str">
            <v>Činnosti sportovních klubů</v>
          </cell>
        </row>
        <row r="821">
          <cell r="E821" t="str">
            <v>Činnosti fitcenter</v>
          </cell>
        </row>
        <row r="822">
          <cell r="E822" t="str">
            <v>Ostatní sportovní činnosti</v>
          </cell>
        </row>
        <row r="823">
          <cell r="E823" t="str">
            <v>Činnosti lunaparků a zábavních parků</v>
          </cell>
        </row>
        <row r="824">
          <cell r="E824" t="str">
            <v>Ostatní zábavní a rekreační činnosti j. n.</v>
          </cell>
        </row>
        <row r="825">
          <cell r="E825" t="str">
            <v>Činnosti podnikatelských a zaměstnavatelských organizací</v>
          </cell>
        </row>
        <row r="826">
          <cell r="E826" t="str">
            <v>Činnosti profesních organizací</v>
          </cell>
        </row>
        <row r="827">
          <cell r="E827" t="str">
            <v>Činnosti náboženských organizací</v>
          </cell>
        </row>
        <row r="828">
          <cell r="E828" t="str">
            <v>Činnosti politických stran a organizací</v>
          </cell>
        </row>
        <row r="829">
          <cell r="E829" t="str">
            <v>Činnosti ost.org.sdružujících osoby za účelem prosazování spol.zájmů j.n.</v>
          </cell>
        </row>
        <row r="830">
          <cell r="E830" t="str">
            <v>Opravy počítačů a periferních zařízení</v>
          </cell>
        </row>
        <row r="831">
          <cell r="E831" t="str">
            <v>Opravy komunikačních zařízení</v>
          </cell>
        </row>
        <row r="832">
          <cell r="E832" t="str">
            <v>Opravy spotřební elektroniky</v>
          </cell>
        </row>
        <row r="833">
          <cell r="E833" t="str">
            <v>Opravy přístrojů a zařízení převážně pro domácnost, dům a zahradu</v>
          </cell>
        </row>
        <row r="834">
          <cell r="E834" t="str">
            <v>Opravy obuvi a kožených výrobků</v>
          </cell>
        </row>
        <row r="835">
          <cell r="E835" t="str">
            <v>Opravy nábytku a bytového zařízení</v>
          </cell>
        </row>
        <row r="836">
          <cell r="E836" t="str">
            <v>Opravy hodin, hodinek a klenotnických výrobků</v>
          </cell>
        </row>
        <row r="837">
          <cell r="E837" t="str">
            <v>Opravy ostatních výrobků pro osobní potřebu a převážně pro domácnost</v>
          </cell>
        </row>
        <row r="838">
          <cell r="E838" t="str">
            <v>Praní a chemické čištění textilních a kožešinových výrobků</v>
          </cell>
        </row>
        <row r="839">
          <cell r="E839" t="str">
            <v>Kadeřnické, kosmetické a podobné činnosti</v>
          </cell>
        </row>
        <row r="840">
          <cell r="E840" t="str">
            <v>Pohřební a související činnosti</v>
          </cell>
        </row>
        <row r="841">
          <cell r="E841" t="str">
            <v>Činnosti pro osobní a fyzickou pohodu</v>
          </cell>
        </row>
        <row r="842">
          <cell r="E842" t="str">
            <v>Poskytování ostatních osobních služeb j. n.</v>
          </cell>
        </row>
        <row r="843">
          <cell r="E843" t="str">
            <v>Činnosti domácností produk.blíže neurčené výrobky pro vlastní potřebu</v>
          </cell>
        </row>
        <row r="844">
          <cell r="E844" t="str">
            <v>Výroba obuvi s usňovým svrškem</v>
          </cell>
        </row>
        <row r="845">
          <cell r="E845" t="str">
            <v>Výroba obuvi z ostatních materiálů</v>
          </cell>
        </row>
        <row r="846">
          <cell r="E846" t="str">
            <v>Výroba chemických buničin</v>
          </cell>
        </row>
        <row r="847">
          <cell r="E847" t="str">
            <v>Výroba mechanických vláknin</v>
          </cell>
        </row>
        <row r="848">
          <cell r="E848" t="str">
            <v>Výroba ostatních papírenských vláknin</v>
          </cell>
        </row>
        <row r="849">
          <cell r="E849" t="str">
            <v>Výroba bioet.(biolihu)pro pohon motorů a pro výr.směsí a komp.paliv</v>
          </cell>
        </row>
        <row r="850">
          <cell r="E850" t="str">
            <v>Výroba ostatních základních organických chemických látek</v>
          </cell>
        </row>
        <row r="851">
          <cell r="E851" t="str">
            <v>Výr.metylesterů a etylesterů mast.kys.pro pohon motorů a pro výr.sm.p.</v>
          </cell>
        </row>
        <row r="852">
          <cell r="E852" t="str">
            <v>Výroba jiných chemických výrobků j. n.</v>
          </cell>
        </row>
        <row r="853">
          <cell r="E853" t="str">
            <v>Výroba surového železa, oceli a feroslitin</v>
          </cell>
        </row>
        <row r="854">
          <cell r="E854" t="str">
            <v>Výroba plochých výrobků (kromě pásky za studena)</v>
          </cell>
        </row>
        <row r="855">
          <cell r="E855" t="str">
            <v>Tváření výrobků za tepla</v>
          </cell>
        </row>
        <row r="856">
          <cell r="E856" t="str">
            <v>Výroba odlitků z litiny s lupínkovým grafitem</v>
          </cell>
        </row>
        <row r="857">
          <cell r="E857" t="str">
            <v>Výroba odlitků z litiny s kuličkovým grafitem</v>
          </cell>
        </row>
        <row r="858">
          <cell r="E858" t="str">
            <v>Výroba ostatních odlitků z litiny</v>
          </cell>
        </row>
        <row r="859">
          <cell r="E859" t="str">
            <v>Výroba odlitků z uhlíkatých ocelí</v>
          </cell>
        </row>
        <row r="860">
          <cell r="E860" t="str">
            <v>Výroba odlitků z legovaných ocelí</v>
          </cell>
        </row>
        <row r="861">
          <cell r="E861" t="str">
            <v>Opravy a údržba kolejových vozidel</v>
          </cell>
        </row>
        <row r="862">
          <cell r="E862" t="str">
            <v>Opravy a údržba ostat.dopr.prostředků a zařízení j.n.kromě kolej.vozidel</v>
          </cell>
        </row>
        <row r="863">
          <cell r="E863" t="str">
            <v>Výroba a rozvod tepla a klimatizovaného vzduchu,výroba ledu</v>
          </cell>
        </row>
        <row r="864">
          <cell r="E864" t="str">
            <v>Výroba tepla</v>
          </cell>
        </row>
        <row r="865">
          <cell r="E865" t="str">
            <v>Rozvod tepla</v>
          </cell>
        </row>
        <row r="866">
          <cell r="E866" t="str">
            <v>Výroba klimatizovaného vzduchu</v>
          </cell>
        </row>
        <row r="867">
          <cell r="E867" t="str">
            <v>Rozvod klimatizovaného vzduchu</v>
          </cell>
        </row>
        <row r="868">
          <cell r="E868" t="str">
            <v>Výroba chladicí vody</v>
          </cell>
        </row>
        <row r="869">
          <cell r="E869" t="str">
            <v>Rozvod chladicí vody</v>
          </cell>
        </row>
        <row r="870">
          <cell r="E870" t="str">
            <v>Výroba ledu</v>
          </cell>
        </row>
        <row r="871">
          <cell r="E871" t="str">
            <v>Výstavba nebytových budov</v>
          </cell>
        </row>
        <row r="872">
          <cell r="E872" t="str">
            <v>Výstavba inženýrských sítí pro kapaliny</v>
          </cell>
        </row>
        <row r="873">
          <cell r="E873" t="str">
            <v>Výstavba inženýrských sítí pro plyny</v>
          </cell>
        </row>
        <row r="874">
          <cell r="E874" t="str">
            <v>Sklenářské práce</v>
          </cell>
        </row>
        <row r="875">
          <cell r="E875" t="str">
            <v>Malířské a natěračské práce</v>
          </cell>
        </row>
        <row r="876">
          <cell r="E876" t="str">
            <v>Montáž a demontáž lešení a bednění</v>
          </cell>
        </row>
        <row r="877">
          <cell r="E877" t="str">
            <v>Jiné specializované stavební činnosti j. n.</v>
          </cell>
        </row>
        <row r="878">
          <cell r="E878" t="str">
            <v>Zprostředkování velkoobchodu a velkoobchod v zastoupení s papír.výrobky</v>
          </cell>
        </row>
        <row r="879">
          <cell r="E879" t="str">
            <v>Zprostř.specializ.velkoobchodu a velkoobchod v zast.s ost.výrobky j.n.</v>
          </cell>
        </row>
        <row r="880">
          <cell r="E880" t="str">
            <v>Velkoobchod s oděvy</v>
          </cell>
        </row>
        <row r="881">
          <cell r="E881" t="str">
            <v>Velkoobchod s obuví</v>
          </cell>
        </row>
        <row r="882">
          <cell r="E882" t="str">
            <v>Velkoobchod s porcelánovými, keramickými a skleněnými výrobky</v>
          </cell>
        </row>
        <row r="883">
          <cell r="E883" t="str">
            <v>Velkoobchod s pracími a čisticími prostředky</v>
          </cell>
        </row>
        <row r="884">
          <cell r="E884" t="str">
            <v>Velkoobchod s pevnými palivy a příbuznými výrobky</v>
          </cell>
        </row>
        <row r="885">
          <cell r="E885" t="str">
            <v>Velkoobchod s kapalnými palivy a příbuznými výrobky</v>
          </cell>
        </row>
        <row r="886">
          <cell r="E886" t="str">
            <v>Velkoobchod s plynnými palivy a příbuznými výrobky</v>
          </cell>
        </row>
        <row r="887">
          <cell r="E887" t="str">
            <v>Velkoobchod s papírenskými meziprodukty</v>
          </cell>
        </row>
        <row r="888">
          <cell r="E888" t="str">
            <v>Velkoobchod s ostatními meziprodukty j. n.</v>
          </cell>
        </row>
        <row r="889">
          <cell r="E889" t="str">
            <v>Maloobchod s fotografickým a optickým zařízením a potřebami</v>
          </cell>
        </row>
        <row r="890">
          <cell r="E890" t="str">
            <v>Maloobchod s pevnými palivy</v>
          </cell>
        </row>
        <row r="891">
          <cell r="E891" t="str">
            <v>Maloobchod s kapalnými palivy (kromě pohonných hmot)</v>
          </cell>
        </row>
        <row r="892">
          <cell r="E892" t="str">
            <v>Maloobchod s plynnými palivy (kromě pohonných hmot)</v>
          </cell>
        </row>
        <row r="893">
          <cell r="E893" t="str">
            <v>Ostatní maloobchod s novým zbožím ve specializovaných prodejnách j. n.</v>
          </cell>
        </row>
        <row r="894">
          <cell r="E894" t="str">
            <v>Maloobchod prostřednictvím internetu</v>
          </cell>
        </row>
        <row r="895">
          <cell r="E895" t="str">
            <v>Maloobchod prostřednictvím zásilkové služby(jiný než prostř.internetu)</v>
          </cell>
        </row>
        <row r="896">
          <cell r="E896" t="str">
            <v>Meziměstská pravidelná pozemní osobní doprava</v>
          </cell>
        </row>
        <row r="897">
          <cell r="E897" t="str">
            <v>Osobní doprava lanovkou nebo vlekem</v>
          </cell>
        </row>
        <row r="898">
          <cell r="E898" t="str">
            <v>Nepravidelná pozemní osobní doprava</v>
          </cell>
        </row>
        <row r="899">
          <cell r="E899" t="str">
            <v>Jiná pozemní osobní doprava j. n.</v>
          </cell>
        </row>
        <row r="900">
          <cell r="E900" t="str">
            <v>Potrubní doprava ropovodem</v>
          </cell>
        </row>
        <row r="901">
          <cell r="E901" t="str">
            <v>Potrubní doprava plynovodem</v>
          </cell>
        </row>
        <row r="902">
          <cell r="E902" t="str">
            <v>Potrubní doprava ostatní</v>
          </cell>
        </row>
        <row r="903">
          <cell r="E903" t="str">
            <v>Vnitrostátní pravidelná letecká osobní doprava</v>
          </cell>
        </row>
        <row r="904">
          <cell r="E904" t="str">
            <v>Vnitrostátní nepravidelná letecká osobní doprava</v>
          </cell>
        </row>
        <row r="905">
          <cell r="E905" t="str">
            <v>Mezinárodní pravidelná letecká osobní doprava</v>
          </cell>
        </row>
        <row r="906">
          <cell r="E906" t="str">
            <v>Mezinárodní nepravidelná letecká osobní doprava</v>
          </cell>
        </row>
        <row r="907">
          <cell r="E907" t="str">
            <v>Ostatní letecká osobní doprava</v>
          </cell>
        </row>
        <row r="908">
          <cell r="E908" t="str">
            <v>Hotely</v>
          </cell>
        </row>
        <row r="909">
          <cell r="E909" t="str">
            <v>Motely, botely</v>
          </cell>
        </row>
        <row r="910">
          <cell r="E910" t="str">
            <v>Ostatní podobná ubytovací zařízení</v>
          </cell>
        </row>
        <row r="911">
          <cell r="E911" t="str">
            <v>Ubytování v zařízených pronájmech</v>
          </cell>
        </row>
        <row r="912">
          <cell r="E912" t="str">
            <v>Ubytování ve vysokoškolských kolejích, domovech mládeže</v>
          </cell>
        </row>
        <row r="913">
          <cell r="E913" t="str">
            <v>Ostatní ubytování j. n.</v>
          </cell>
        </row>
        <row r="914">
          <cell r="E914" t="str">
            <v>Stravování v závodních kuchyních</v>
          </cell>
        </row>
        <row r="915">
          <cell r="E915" t="str">
            <v>Stravování ve školních zařízeních, menzách</v>
          </cell>
        </row>
        <row r="916">
          <cell r="E916" t="str">
            <v>Poskytování jiných stravovacích služeb j. n.</v>
          </cell>
        </row>
        <row r="917">
          <cell r="E917" t="str">
            <v>Poskytování hlasových služeb přes pevnou telekomunikační síť</v>
          </cell>
        </row>
        <row r="918">
          <cell r="E918" t="str">
            <v>Pronájem pevné telekomunikační sítě</v>
          </cell>
        </row>
        <row r="919">
          <cell r="E919" t="str">
            <v>Přenos dat přes pevnou telekomunikační síť</v>
          </cell>
        </row>
        <row r="920">
          <cell r="E920" t="str">
            <v>Poskytování přístupu k internetu přes pevnou telekomunikační síť</v>
          </cell>
        </row>
        <row r="921">
          <cell r="E921" t="str">
            <v>Ostatní činnosti související s pevnou telekomunikační sítí</v>
          </cell>
        </row>
        <row r="922">
          <cell r="E922" t="str">
            <v>Poskytování hlasových služeb přes bezdrátovou telekomunikační síť</v>
          </cell>
        </row>
        <row r="923">
          <cell r="E923" t="str">
            <v>Pronájem bezdrátové telekomunikační sítě</v>
          </cell>
        </row>
        <row r="924">
          <cell r="E924" t="str">
            <v>Přenos dat přes bezdrátovou telekomunikační síť</v>
          </cell>
        </row>
        <row r="925">
          <cell r="E925" t="str">
            <v>Poskytování přístupu k internetu přes bezdrátovou telekomunikační síť</v>
          </cell>
        </row>
        <row r="926">
          <cell r="E926" t="str">
            <v>Ostatní činnosti související s bezdrátovou telekomunikační sítí</v>
          </cell>
        </row>
        <row r="927">
          <cell r="E927" t="str">
            <v>Poskytování úvěrů společnostmi, které nepřijímají vklady</v>
          </cell>
        </row>
        <row r="928">
          <cell r="E928" t="str">
            <v>Poskytování obchodních úvěrů</v>
          </cell>
        </row>
        <row r="929">
          <cell r="E929" t="str">
            <v>Činnosti zastaváren</v>
          </cell>
        </row>
        <row r="930">
          <cell r="E930" t="str">
            <v>Ostatní poskytování úvěrů j. n.</v>
          </cell>
        </row>
        <row r="931">
          <cell r="E931" t="str">
            <v>Faktoringové činnosti</v>
          </cell>
        </row>
        <row r="932">
          <cell r="E932" t="str">
            <v>Obchodování s cennými papíry na vlastní účet</v>
          </cell>
        </row>
        <row r="933">
          <cell r="E933" t="str">
            <v>Jiné finanční zprostředkování j. n.</v>
          </cell>
        </row>
        <row r="934">
          <cell r="E934" t="str">
            <v>Pronájem vlastních nebo pronajatých nemovitostí s bytovými prostory</v>
          </cell>
        </row>
        <row r="935">
          <cell r="E935" t="str">
            <v>Pronájem vlastních nebo pronajatých nemovitostí s nebytovými prostory</v>
          </cell>
        </row>
        <row r="936">
          <cell r="E936" t="str">
            <v>Správa vlastních nebo pronajatých nemovitostí s bytovými prostory</v>
          </cell>
        </row>
        <row r="937">
          <cell r="E937" t="str">
            <v>Správa vlastních nebo pronajatých nemovitostí s nebytovými prostory</v>
          </cell>
        </row>
        <row r="938">
          <cell r="E938" t="str">
            <v>Geologický průzkum</v>
          </cell>
        </row>
        <row r="939">
          <cell r="E939" t="str">
            <v>Zeměměřické a kartografické činnosti</v>
          </cell>
        </row>
        <row r="940">
          <cell r="E940" t="str">
            <v>Hydrometeorologické a meteorologické činnosti</v>
          </cell>
        </row>
        <row r="941">
          <cell r="E941" t="str">
            <v>Ostatní inženýrské činnosti a související technické poradenství j. n.</v>
          </cell>
        </row>
        <row r="942">
          <cell r="E942" t="str">
            <v>Zkoušky a analýzy vyhrazených technických zařízení</v>
          </cell>
        </row>
        <row r="943">
          <cell r="E943" t="str">
            <v>Ostatní technické zkouky a analýzy</v>
          </cell>
        </row>
        <row r="944">
          <cell r="E944" t="str">
            <v>Ostatní výzkum a vývoj v oblasti přírodních a technických věd</v>
          </cell>
        </row>
        <row r="945">
          <cell r="E945" t="str">
            <v>Výzkum a vývoj v oblasti lékařských věd</v>
          </cell>
        </row>
        <row r="946">
          <cell r="E946" t="str">
            <v>Výzkum a vývoj v oblasti technických věd</v>
          </cell>
        </row>
        <row r="947">
          <cell r="E947" t="str">
            <v>Výzkum a vývoj v oblasti jiných přírodních věd</v>
          </cell>
        </row>
        <row r="948">
          <cell r="E948" t="str">
            <v>Ostatní profesní,vědecké a technické činnosti j.n.</v>
          </cell>
        </row>
        <row r="949">
          <cell r="E949" t="str">
            <v>Poradenství v oblasti bezpečnosti a ochrany zdraví při práci</v>
          </cell>
        </row>
        <row r="950">
          <cell r="E950" t="str">
            <v>Poradenství v oblasti požární ochrany</v>
          </cell>
        </row>
        <row r="951">
          <cell r="E951" t="str">
            <v>Jiné profesní, vědecké a technické činnosti j. n.</v>
          </cell>
        </row>
        <row r="952">
          <cell r="E952" t="str">
            <v>Průvodcovské činnosti</v>
          </cell>
        </row>
        <row r="953">
          <cell r="E953" t="str">
            <v>Ostatní rezervační a související činnosti j. n.</v>
          </cell>
        </row>
        <row r="954">
          <cell r="E954" t="str">
            <v>Pomoc cizím zemím při katastrof.nebo v nouz.sit.přímo nebo prostř.mez.org.</v>
          </cell>
        </row>
        <row r="955">
          <cell r="E955" t="str">
            <v>Rozvíjení vzájemného přátelství a porozumění mezi národy</v>
          </cell>
        </row>
        <row r="956">
          <cell r="E956" t="str">
            <v>Ostatní činnosti v oblasti zahraničních věcí</v>
          </cell>
        </row>
        <row r="957">
          <cell r="E957" t="str">
            <v>Základní vzdělávání na druhém stupni základních škol</v>
          </cell>
        </row>
        <row r="958">
          <cell r="E958" t="str">
            <v>Střední všeobecné vzdělávání</v>
          </cell>
        </row>
        <row r="959">
          <cell r="E959" t="str">
            <v>Střední odborné vzdělávání na učilištích</v>
          </cell>
        </row>
        <row r="960">
          <cell r="E960" t="str">
            <v>Střední odborné vzdělávání na středních odborných školách</v>
          </cell>
        </row>
        <row r="961">
          <cell r="E961" t="str">
            <v>Činnosti autoškol</v>
          </cell>
        </row>
        <row r="962">
          <cell r="E962" t="str">
            <v>Činnosti leteckých škol</v>
          </cell>
        </row>
        <row r="963">
          <cell r="E963" t="str">
            <v>Činnosti ostatních škol řízení</v>
          </cell>
        </row>
        <row r="964">
          <cell r="E964" t="str">
            <v>Vzdělávání v jazykových školách</v>
          </cell>
        </row>
        <row r="965">
          <cell r="E965" t="str">
            <v>Environmentální vzdělávání</v>
          </cell>
        </row>
        <row r="966">
          <cell r="E966" t="str">
            <v>Inovační vzdělávání</v>
          </cell>
        </row>
        <row r="967">
          <cell r="E967" t="str">
            <v>Jiné vzdělávání j. n.</v>
          </cell>
        </row>
        <row r="968">
          <cell r="E968" t="str">
            <v>Činnosti související s ochranou veřejného zdraví</v>
          </cell>
        </row>
        <row r="969">
          <cell r="E969" t="str">
            <v>Ostatní činnosti související se zdravotní péčí j. n.</v>
          </cell>
        </row>
        <row r="970">
          <cell r="E970" t="str">
            <v>Sociální péče v zařízeních pro osoby s chronickým duševním onemocněním</v>
          </cell>
        </row>
        <row r="971">
          <cell r="E971" t="str">
            <v>Sociální péče v zařízeních pro osoby závislé na návykových látkách</v>
          </cell>
        </row>
        <row r="972">
          <cell r="E972" t="str">
            <v>Sociální péče v domovech pro seniory</v>
          </cell>
        </row>
        <row r="973">
          <cell r="E973" t="str">
            <v>Sociální péče v domovech pro osoby se zdravotním postižením</v>
          </cell>
        </row>
        <row r="974">
          <cell r="E974" t="str">
            <v>Mimoústavní sociální péče o seniory a zdravotně postižené osoby</v>
          </cell>
        </row>
        <row r="975">
          <cell r="E975" t="str">
            <v>Ambulantní nebo terénní sociální služby pro seniory</v>
          </cell>
        </row>
        <row r="976">
          <cell r="E976" t="str">
            <v>Ambulantní nebo terénní sociální služby pro osoby se zdrav.postižením</v>
          </cell>
        </row>
        <row r="977">
          <cell r="E977" t="str">
            <v>Sociální služby pro uprchlíky, oběti katastrof</v>
          </cell>
        </row>
        <row r="978">
          <cell r="E978" t="str">
            <v>Sociální prevence</v>
          </cell>
        </row>
        <row r="979">
          <cell r="E979" t="str">
            <v>Sociální rehabilitace</v>
          </cell>
        </row>
        <row r="980">
          <cell r="E980" t="str">
            <v>Jiné ambulantní nebo terénní sociální služby j. n.</v>
          </cell>
        </row>
        <row r="981">
          <cell r="E981" t="str">
            <v>Činnosti botanických a zoologických zahrad,přírod.rezervací a národ.parků</v>
          </cell>
        </row>
        <row r="982">
          <cell r="E982" t="str">
            <v>Činnosti botanických a zoologických zahrad</v>
          </cell>
        </row>
        <row r="983">
          <cell r="E983" t="str">
            <v>Činnosti přírodních rezervací a národních parků</v>
          </cell>
        </row>
        <row r="984">
          <cell r="E984" t="str">
            <v>Činnosti organizací dětí a mládeže</v>
          </cell>
        </row>
        <row r="985">
          <cell r="E985" t="str">
            <v>Činnosti organizací na podporu kulturní činnosti</v>
          </cell>
        </row>
        <row r="986">
          <cell r="E986" t="str">
            <v>Činnosti organizací na podporu rekreační a zájmové činnosti</v>
          </cell>
        </row>
        <row r="987">
          <cell r="E987" t="str">
            <v>Činnosti spotřebitelských organizací</v>
          </cell>
        </row>
        <row r="988">
          <cell r="E988" t="str">
            <v>Činnosti environmentálních a ekologických hnutí</v>
          </cell>
        </row>
        <row r="989">
          <cell r="E989" t="str">
            <v>Čin.org.na ochranu a zlepšení postavení etnických,menšin.a jiných spec.sk.</v>
          </cell>
        </row>
        <row r="990">
          <cell r="E990" t="str">
            <v>Činnosti občanských iniciativ, protestních hnutí</v>
          </cell>
        </row>
        <row r="991">
          <cell r="E991" t="str">
            <v>Činnosti ostatních organizací j. n.</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sheetData>
      <sheetData sheetId="8">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VOD"/>
      <sheetName val="FU"/>
      <sheetName val="XML Export"/>
      <sheetName val="ZAKL_DATA"/>
      <sheetName val="XML_export"/>
      <sheetName val="1strana"/>
      <sheetName val="2strana"/>
      <sheetName val="4strana"/>
      <sheetName val="Příl1"/>
      <sheetName val="Příl2"/>
    </sheetNames>
    <sheetDataSet>
      <sheetData sheetId="0"/>
      <sheetData sheetId="1">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VOD"/>
      <sheetName val="FU"/>
      <sheetName val="XML Export"/>
      <sheetName val="ZAKL_DATA"/>
      <sheetName val="XML_export"/>
      <sheetName val="1strana"/>
      <sheetName val="2strana"/>
      <sheetName val="3strana"/>
      <sheetName val="Příl1"/>
      <sheetName val="Příl2"/>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0000000}" name="Tabulka47" displayName="Tabulka47" ref="C51:E52" tableType="xml" insertRow="1" totalsRowShown="0">
  <autoFilter ref="C51:E52" xr:uid="{00000000-0009-0000-0100-00002F000000}"/>
  <tableColumns count="3">
    <tableColumn id="1" xr3:uid="{00000000-0010-0000-0000-000001000000}" uniqueName="kod_sekce" name="kod_sekce">
      <xmlColumnPr mapId="1" xpath="/Pisemnost/DPSVD2/VetaR/@kod_sekce" xmlDataType="string"/>
    </tableColumn>
    <tableColumn id="2" xr3:uid="{00000000-0010-0000-0000-000002000000}" uniqueName="poradi" name="poradi">
      <xmlColumnPr mapId="1" xpath="/Pisemnost/DPSVD2/VetaR/@poradi" xmlDataType="decimal"/>
    </tableColumn>
    <tableColumn id="3" xr3:uid="{00000000-0010-0000-0000-000003000000}" uniqueName="t_prilohy" name="t_prilohy">
      <xmlColumnPr mapId="1" xpath="/Pisemnost/DPSVD2/VetaR/@t_prilohy" xmlDataType="string"/>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01000000}" name="Tabulka49" displayName="Tabulka49" ref="H51:T63" tableType="xml" totalsRowShown="0">
  <autoFilter ref="H51:T63" xr:uid="{00000000-0009-0000-0100-000031000000}"/>
  <tableColumns count="13">
    <tableColumn id="1" xr3:uid="{00000000-0010-0000-0100-000001000000}" uniqueName="cj_dpsi07" name="cj_dpsi07" dataDxfId="14">
      <calculatedColumnFormula>H38</calculatedColumnFormula>
      <xmlColumnPr mapId="1" xpath="/Pisemnost/DPSVD2/VetaO/@cj_dpsi07" xmlDataType="string"/>
    </tableColumn>
    <tableColumn id="2" xr3:uid="{00000000-0010-0000-0100-000002000000}" uniqueName="kc_dpsi01" name="kc_dpsi01" dataDxfId="13">
      <calculatedColumnFormula>I38</calculatedColumnFormula>
      <xmlColumnPr mapId="1" xpath="/Pisemnost/DPSVD2/VetaO/@kc_dpsi01" xmlDataType="decimal"/>
    </tableColumn>
    <tableColumn id="3" xr3:uid="{00000000-0010-0000-0100-000003000000}" uniqueName="kc_dpsi02" name="kc_dpsi02" dataDxfId="12">
      <calculatedColumnFormula>J38</calculatedColumnFormula>
      <xmlColumnPr mapId="1" xpath="/Pisemnost/DPSVD2/VetaO/@kc_dpsi02" xmlDataType="decimal"/>
    </tableColumn>
    <tableColumn id="4" xr3:uid="{00000000-0010-0000-0100-000004000000}" uniqueName="kc_dpsi03" name="kc_dpsi03" dataDxfId="11">
      <calculatedColumnFormula>K38</calculatedColumnFormula>
      <xmlColumnPr mapId="1" xpath="/Pisemnost/DPSVD2/VetaO/@kc_dpsi03" xmlDataType="decimal"/>
    </tableColumn>
    <tableColumn id="5" xr3:uid="{00000000-0010-0000-0100-000005000000}" uniqueName="kc_dpsi04" name="kc_dpsi04">
      <xmlColumnPr mapId="1" xpath="/Pisemnost/DPSVD2/VetaO/@kc_dpsi04" xmlDataType="decimal"/>
    </tableColumn>
    <tableColumn id="6" xr3:uid="{00000000-0010-0000-0100-000006000000}" uniqueName="kc_dpsi05" name="kc_dpsi05">
      <xmlColumnPr mapId="1" xpath="/Pisemnost/DPSVD2/VetaO/@kc_dpsi05" xmlDataType="decimal"/>
    </tableColumn>
    <tableColumn id="7" xr3:uid="{00000000-0010-0000-0100-000007000000}" uniqueName="kc_dpsi06" name="kc_dpsi06" dataDxfId="10">
      <calculatedColumnFormula>IF(N38&lt;&gt;0,N38,"")</calculatedColumnFormula>
      <xmlColumnPr mapId="1" xpath="/Pisemnost/DPSVD2/VetaO/@kc_dpsi06" xmlDataType="decimal"/>
    </tableColumn>
    <tableColumn id="8" xr3:uid="{00000000-0010-0000-0100-000008000000}" uniqueName="kc_dpsi07" name="kc_dpsi07">
      <xmlColumnPr mapId="1" xpath="/Pisemnost/DPSVD2/VetaO/@kc_dpsi07" xmlDataType="decimal"/>
    </tableColumn>
    <tableColumn id="9" xr3:uid="{00000000-0010-0000-0100-000009000000}" uniqueName="kc_dpsi08" name="kc_dpsi08">
      <xmlColumnPr mapId="1" xpath="/Pisemnost/DPSVD2/VetaO/@kc_dpsi08" xmlDataType="decimal"/>
    </tableColumn>
    <tableColumn id="10" xr3:uid="{00000000-0010-0000-0100-00000A000000}" uniqueName="kc_dpsi08a" name="kc_dpsi08a" dataDxfId="9">
      <calculatedColumnFormula>Q38</calculatedColumnFormula>
      <xmlColumnPr mapId="1" xpath="/Pisemnost/DPSVD2/VetaO/@kc_dpsi08a" xmlDataType="decimal"/>
    </tableColumn>
    <tableColumn id="11" xr3:uid="{00000000-0010-0000-0100-00000B000000}" uniqueName="kc_dpsi09" name="kc_dpsi09" dataDxfId="8">
      <calculatedColumnFormula>IF(OR($B$6="D",$B$6="E"),R38,"")</calculatedColumnFormula>
      <xmlColumnPr mapId="1" xpath="/Pisemnost/DPSVD2/VetaO/@kc_dpsi09" xmlDataType="decimal"/>
    </tableColumn>
    <tableColumn id="12" xr3:uid="{00000000-0010-0000-0100-00000C000000}" uniqueName="kc_dpsi10" name="kc_dpsi10" dataDxfId="7">
      <calculatedColumnFormula>S38</calculatedColumnFormula>
      <xmlColumnPr mapId="1" xpath="/Pisemnost/DPSVD2/VetaO/@kc_dpsi10" xmlDataType="decimal"/>
    </tableColumn>
    <tableColumn id="13" xr3:uid="{00000000-0010-0000-0100-00000D000000}" uniqueName="mesic" name="mesic">
      <xmlColumnPr mapId="1" xpath="/Pisemnost/DPSVD2/VetaO/@mesic" xmlDataType="decimal"/>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2000000}" name="Tabulka63" displayName="Tabulka63" ref="C68:E69" tableType="xml" insertRow="1" totalsRowShown="0">
  <autoFilter ref="C68:E69" xr:uid="{00000000-0009-0000-0100-00003F000000}"/>
  <tableColumns count="3">
    <tableColumn id="1" xr3:uid="{00000000-0010-0000-0200-000001000000}" uniqueName="fu_c_komds" name="fu_c_komds">
      <xmlColumnPr mapId="1" xpath="/Pisemnost/DPSVD2/VetaA/@fu_c_komds" xmlDataType="string"/>
    </tableColumn>
    <tableColumn id="2" xr3:uid="{00000000-0010-0000-0200-000002000000}" uniqueName="fu_k_bank" name="fu_k_bank">
      <xmlColumnPr mapId="1" xpath="/Pisemnost/DPSVD2/VetaA/@fu_k_bank" xmlDataType="string"/>
    </tableColumn>
    <tableColumn id="3" xr3:uid="{00000000-0010-0000-0200-000003000000}" uniqueName="fu_pbu" name="fu_pbu">
      <xmlColumnPr mapId="1" xpath="/Pisemnost/DPSVD2/VetaA/@fu_pbu" xmlDataType="string"/>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03000000}" name="Tabulka65" displayName="Tabulka65" ref="H68:N94" totalsRowShown="0">
  <autoFilter ref="H68:N94" xr:uid="{00000000-0009-0000-0100-000041000000}"/>
  <tableColumns count="7">
    <tableColumn id="1" xr3:uid="{00000000-0010-0000-0300-000001000000}" name="d_dodsraz" dataDxfId="6">
      <calculatedColumnFormula>H97</calculatedColumnFormula>
    </tableColumn>
    <tableColumn id="2" xr3:uid="{00000000-0010-0000-0300-000002000000}" name="d_vracprepl" dataDxfId="5">
      <calculatedColumnFormula>I97</calculatedColumnFormula>
    </tableColumn>
    <tableColumn id="3" xr3:uid="{00000000-0010-0000-0300-000003000000}" name="kc_castka" dataDxfId="4">
      <calculatedColumnFormula>J97</calculatedColumnFormula>
    </tableColumn>
    <tableColumn id="4" xr3:uid="{00000000-0010-0000-0300-000004000000}" name="mesic_nespr" dataDxfId="3">
      <calculatedColumnFormula>K97</calculatedColumnFormula>
    </tableColumn>
    <tableColumn id="5" xr3:uid="{00000000-0010-0000-0300-000005000000}" name="rok_nespr" dataDxfId="2">
      <calculatedColumnFormula>L97</calculatedColumnFormula>
    </tableColumn>
    <tableColumn id="6" xr3:uid="{00000000-0010-0000-0300-000006000000}" name="mesic_opr" dataDxfId="1">
      <calculatedColumnFormula>M97</calculatedColumnFormula>
    </tableColumn>
    <tableColumn id="7" xr3:uid="{00000000-0010-0000-0300-000007000000}" name="rok_opr" dataDxfId="0">
      <calculatedColumnFormula>N97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04000000}" name="Tabulka67" displayName="Tabulka67" ref="Q68:T69" tableType="xml" insertRow="1" totalsRowShown="0">
  <autoFilter ref="Q68:T69" xr:uid="{00000000-0009-0000-0100-000043000000}"/>
  <tableColumns count="4">
    <tableColumn id="1" xr3:uid="{00000000-0010-0000-0400-000001000000}" uniqueName="cislo" name="cislo">
      <xmlColumnPr mapId="1" xpath="/Pisemnost/DPSVD2/Prilohy/ObecnaPriloha/@cislo" xmlDataType="decimal"/>
    </tableColumn>
    <tableColumn id="2" xr3:uid="{00000000-0010-0000-0400-000002000000}" uniqueName="nazev" name="nazev">
      <xmlColumnPr mapId="1" xpath="/Pisemnost/DPSVD2/Prilohy/ObecnaPriloha/@nazev" xmlDataType="string"/>
    </tableColumn>
    <tableColumn id="3" xr3:uid="{00000000-0010-0000-0400-000003000000}" uniqueName="jm_souboru" name="jm_souboru">
      <xmlColumnPr mapId="1" xpath="/Pisemnost/DPSVD2/Prilohy/ObecnaPriloha/@jm_souboru" xmlDataType="string"/>
    </tableColumn>
    <tableColumn id="4" xr3:uid="{00000000-0010-0000-0400-000004000000}" uniqueName="kodovani" name="kodovani">
      <xmlColumnPr mapId="1" xpath="/Pisemnost/DPSVD2/Prilohy/ObecnaPriloha/@kodovani" xmlDataType="string"/>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5000000}" r="B17" connectionId="0">
    <xmlCellPr id="1" xr6:uid="{00000000-0010-0000-0500-000001000000}" uniqueName="zdobd_od">
      <xmlPr mapId="1" xpath="/Pisemnost/DPSVD2/VetaD/@zdobd_od" xmlDataType="string"/>
    </xmlCellPr>
  </singleXmlCell>
  <singleXmlCell id="2" xr6:uid="{00000000-000C-0000-FFFF-FFFF06000000}" r="B16" connectionId="0">
    <xmlCellPr id="1" xr6:uid="{00000000-0010-0000-0600-000001000000}" uniqueName="zdobd_do">
      <xmlPr mapId="1" xpath="/Pisemnost/DPSVD2/VetaD/@zdobd_do" xmlDataType="string"/>
    </xmlCellPr>
  </singleXmlCell>
  <singleXmlCell id="3" xr6:uid="{00000000-000C-0000-FFFF-FFFF07000000}" r="B15" connectionId="0">
    <xmlCellPr id="1" xr6:uid="{00000000-0010-0000-0700-000001000000}" uniqueName="lh_odv">
      <xmlPr mapId="1" xpath="/Pisemnost/DPSVD2/VetaD/@lh_odv" xmlDataType="string"/>
    </xmlCellPr>
  </singleXmlCell>
  <singleXmlCell id="4" xr6:uid="{00000000-000C-0000-FFFF-FFFF08000000}" r="B14" connectionId="0">
    <xmlCellPr id="1" xr6:uid="{00000000-0010-0000-0800-000001000000}" uniqueName="kc_dpsii05">
      <xmlPr mapId="1" xpath="/Pisemnost/DPSVD2/VetaD/@kc_dpsii05" xmlDataType="decimal"/>
    </xmlCellPr>
  </singleXmlCell>
  <singleXmlCell id="5" xr6:uid="{00000000-000C-0000-FFFF-FFFF09000000}" r="B12" connectionId="0">
    <xmlCellPr id="1" xr6:uid="{00000000-0010-0000-0900-000001000000}" uniqueName="kc_dpsii03">
      <xmlPr mapId="1" xpath="/Pisemnost/DPSVD2/VetaD/@kc_dpsii03" xmlDataType="decimal"/>
    </xmlCellPr>
  </singleXmlCell>
  <singleXmlCell id="6" xr6:uid="{00000000-000C-0000-FFFF-FFFF0A000000}" r="B11" connectionId="0">
    <xmlCellPr id="1" xr6:uid="{00000000-0010-0000-0A00-000001000000}" uniqueName="kc_dpsii02">
      <xmlPr mapId="1" xpath="/Pisemnost/DPSVD2/VetaD/@kc_dpsii02" xmlDataType="decimal"/>
    </xmlCellPr>
  </singleXmlCell>
  <singleXmlCell id="7" xr6:uid="{00000000-000C-0000-FFFF-FFFF0B000000}" r="B13" connectionId="0">
    <xmlCellPr id="1" xr6:uid="{00000000-0010-0000-0B00-000001000000}" uniqueName="kc_dpsii04">
      <xmlPr mapId="1" xpath="/Pisemnost/DPSVD2/VetaD/@kc_dpsii04" xmlDataType="decimal"/>
    </xmlCellPr>
  </singleXmlCell>
  <singleXmlCell id="8" xr6:uid="{00000000-000C-0000-FFFF-FFFF0C000000}" r="B10" connectionId="0">
    <xmlCellPr id="1" xr6:uid="{00000000-0010-0000-0C00-000001000000}" uniqueName="kc_dpsii01">
      <xmlPr mapId="1" xpath="/Pisemnost/DPSVD2/VetaD/@kc_dpsii01" xmlDataType="decimal"/>
    </xmlCellPr>
  </singleXmlCell>
  <singleXmlCell id="9" xr6:uid="{00000000-000C-0000-FFFF-FFFF0D000000}" r="B2" connectionId="0">
    <xmlCellPr id="1" xr6:uid="{00000000-0010-0000-0D00-000001000000}" uniqueName="c_drp">
      <xmlPr mapId="1" xpath="/Pisemnost/DPSVD2/VetaD/@c_drp" xmlDataType="decimal"/>
    </xmlCellPr>
  </singleXmlCell>
  <singleXmlCell id="10" xr6:uid="{00000000-000C-0000-FFFF-FFFF0E000000}" r="B7" connectionId="0">
    <xmlCellPr id="1" xr6:uid="{00000000-0010-0000-0E00-000001000000}" uniqueName="dokument">
      <xmlPr mapId="1" xpath="/Pisemnost/DPSVD2/VetaD/@dokument" xmlDataType="anyType"/>
    </xmlCellPr>
  </singleXmlCell>
  <singleXmlCell id="11" xr6:uid="{00000000-000C-0000-FFFF-FFFF0F000000}" r="B6" connectionId="0">
    <xmlCellPr id="1" xr6:uid="{00000000-0010-0000-0F00-000001000000}" uniqueName="dapdps_forma">
      <xmlPr mapId="1" xpath="/Pisemnost/DPSVD2/VetaD/@dapdps_forma" xmlDataType="string"/>
    </xmlCellPr>
  </singleXmlCell>
  <singleXmlCell id="12" xr6:uid="{00000000-000C-0000-FFFF-FFFF10000000}" r="B9" connectionId="0">
    <xmlCellPr id="1" xr6:uid="{00000000-0010-0000-1000-000001000000}" uniqueName="k_uladis">
      <xmlPr mapId="1" xpath="/Pisemnost/DPSVD2/VetaD/@k_uladis" xmlDataType="anyType"/>
    </xmlCellPr>
  </singleXmlCell>
  <singleXmlCell id="13" xr6:uid="{00000000-000C-0000-FFFF-FFFF11000000}" r="B8" connectionId="0">
    <xmlCellPr id="1" xr6:uid="{00000000-0010-0000-1100-000001000000}" uniqueName="k_rozl">
      <xmlPr mapId="1" xpath="/Pisemnost/DPSVD2/VetaD/@k_rozl" xmlDataType="string"/>
    </xmlCellPr>
  </singleXmlCell>
  <singleXmlCell id="14" xr6:uid="{00000000-000C-0000-FFFF-FFFF12000000}" r="B5" connectionId="0">
    <xmlCellPr id="1" xr6:uid="{00000000-0010-0000-1200-000001000000}" uniqueName="d_zjist">
      <xmlPr mapId="1" xpath="/Pisemnost/DPSVD2/VetaD/@d_zjist" xmlDataType="string"/>
    </xmlCellPr>
  </singleXmlCell>
  <singleXmlCell id="15" xr6:uid="{00000000-000C-0000-FFFF-FFFF13000000}" r="B3" connectionId="0">
    <xmlCellPr id="1" xr6:uid="{00000000-0010-0000-1300-000001000000}" uniqueName="c_ufo_cil">
      <xmlPr mapId="1" xpath="/Pisemnost/DPSVD2/VetaD/@c_ufo_cil" xmlDataType="decimal"/>
    </xmlCellPr>
  </singleXmlCell>
  <singleXmlCell id="16" xr6:uid="{00000000-000C-0000-FFFF-FFFF14000000}" r="B4" connectionId="0">
    <xmlCellPr id="1" xr6:uid="{00000000-0010-0000-1400-000001000000}" uniqueName="d_ins">
      <xmlPr mapId="1" xpath="/Pisemnost/DPSVD2/VetaD/@d_ins" xmlDataType="string"/>
    </xmlCellPr>
  </singleXmlCell>
  <singleXmlCell id="18" xr6:uid="{00000000-000C-0000-FFFF-FFFF15000000}" r="B34" connectionId="0">
    <xmlCellPr id="1" xr6:uid="{00000000-0010-0000-1500-000001000000}" uniqueName="sest_prijmeni">
      <xmlPr mapId="1" xpath="/Pisemnost/DPSVD2/VetaP/@sest_prijmeni" xmlDataType="string"/>
    </xmlCellPr>
  </singleXmlCell>
  <singleXmlCell id="19" xr6:uid="{00000000-000C-0000-FFFF-FFFF16000000}" r="B29" connectionId="0">
    <xmlCellPr id="1" xr6:uid="{00000000-0010-0000-1600-000001000000}" uniqueName="opr_prijmeni">
      <xmlPr mapId="1" xpath="/Pisemnost/DPSVD2/VetaP/@opr_prijmeni" xmlDataType="string"/>
    </xmlCellPr>
  </singleXmlCell>
  <singleXmlCell id="20" xr6:uid="{00000000-000C-0000-FFFF-FFFF17000000}" r="B24" connectionId="0">
    <xmlCellPr id="1" xr6:uid="{00000000-0010-0000-1700-000001000000}" uniqueName="dic">
      <xmlPr mapId="1" xpath="/Pisemnost/DPSVD2/VetaP/@dic" xmlDataType="string"/>
    </xmlCellPr>
  </singleXmlCell>
  <singleXmlCell id="21" xr6:uid="{00000000-000C-0000-FFFF-FFFF18000000}" r="B39" connectionId="0">
    <xmlCellPr id="1" xr6:uid="{00000000-0010-0000-1800-000001000000}" uniqueName="ulice">
      <xmlPr mapId="1" xpath="/Pisemnost/DPSVD2/VetaP/@ulice" xmlDataType="string"/>
    </xmlCellPr>
  </singleXmlCell>
  <singleXmlCell id="22" xr6:uid="{00000000-000C-0000-FFFF-FFFF19000000}" r="B40" connectionId="0">
    <xmlCellPr id="1" xr6:uid="{00000000-0010-0000-1900-000001000000}" uniqueName="zast_dat_nar">
      <xmlPr mapId="1" xpath="/Pisemnost/DPSVD2/VetaP/@zast_dat_nar" xmlDataType="string"/>
    </xmlCellPr>
  </singleXmlCell>
  <singleXmlCell id="23" xr6:uid="{00000000-000C-0000-FFFF-FFFF1A000000}" r="B33" connectionId="0">
    <xmlCellPr id="1" xr6:uid="{00000000-0010-0000-1A00-000001000000}" uniqueName="sest_jmeno">
      <xmlPr mapId="1" xpath="/Pisemnost/DPSVD2/VetaP/@sest_jmeno" xmlDataType="string"/>
    </xmlCellPr>
  </singleXmlCell>
  <singleXmlCell id="24" xr6:uid="{00000000-000C-0000-FFFF-FFFF1B000000}" r="B32" connectionId="0">
    <xmlCellPr id="1" xr6:uid="{00000000-0010-0000-1B00-000001000000}" uniqueName="sest_email">
      <xmlPr mapId="1" xpath="/Pisemnost/DPSVD2/VetaP/@sest_email" xmlDataType="string"/>
    </xmlCellPr>
  </singleXmlCell>
  <singleXmlCell id="25" xr6:uid="{00000000-000C-0000-FFFF-FFFF1C000000}" r="B44" connectionId="0">
    <xmlCellPr id="1" xr6:uid="{00000000-0010-0000-1C00-000001000000}" uniqueName="zast_kod">
      <xmlPr mapId="1" xpath="/Pisemnost/DPSVD2/VetaP/@zast_kod" xmlDataType="string"/>
    </xmlCellPr>
  </singleXmlCell>
  <singleXmlCell id="26" xr6:uid="{00000000-000C-0000-FFFF-FFFF1D000000}" r="B46" connectionId="0">
    <xmlCellPr id="1" xr6:uid="{00000000-0010-0000-1D00-000001000000}" uniqueName="zast_prijmeni">
      <xmlPr mapId="1" xpath="/Pisemnost/DPSVD2/VetaP/@zast_prijmeni" xmlDataType="string"/>
    </xmlCellPr>
  </singleXmlCell>
  <singleXmlCell id="27" xr6:uid="{00000000-000C-0000-FFFF-FFFF1E000000}" r="B42" connectionId="0">
    <xmlCellPr id="1" xr6:uid="{00000000-0010-0000-1E00-000001000000}" uniqueName="zast_ic">
      <xmlPr mapId="1" xpath="/Pisemnost/DPSVD2/VetaP/@zast_ic" xmlDataType="string"/>
    </xmlCellPr>
  </singleXmlCell>
  <singleXmlCell id="28" xr6:uid="{00000000-000C-0000-FFFF-FFFF1F000000}" r="B25" connectionId="0">
    <xmlCellPr id="1" xr6:uid="{00000000-0010-0000-1F00-000001000000}" uniqueName="jmeno">
      <xmlPr mapId="1" xpath="/Pisemnost/DPSVD2/VetaP/@jmeno" xmlDataType="string"/>
    </xmlCellPr>
  </singleXmlCell>
  <singleXmlCell id="29" xr6:uid="{00000000-000C-0000-FFFF-FFFF20000000}" r="B21" connectionId="0">
    <xmlCellPr id="1" xr6:uid="{00000000-0010-0000-2000-000001000000}" uniqueName="c_orient">
      <xmlPr mapId="1" xpath="/Pisemnost/DPSVD2/VetaP/@c_orient" xmlDataType="string"/>
    </xmlCellPr>
  </singleXmlCell>
  <singleXmlCell id="30" xr6:uid="{00000000-000C-0000-FFFF-FFFF21000000}" r="B28" connectionId="0">
    <xmlCellPr id="1" xr6:uid="{00000000-0010-0000-2100-000001000000}" uniqueName="opr_postaveni">
      <xmlPr mapId="1" xpath="/Pisemnost/DPSVD2/VetaP/@opr_postaveni" xmlDataType="string"/>
    </xmlCellPr>
  </singleXmlCell>
  <singleXmlCell id="31" xr6:uid="{00000000-000C-0000-FFFF-FFFF22000000}" r="B35" connectionId="0">
    <xmlCellPr id="1" xr6:uid="{00000000-0010-0000-2200-000001000000}" uniqueName="sest_telef">
      <xmlPr mapId="1" xpath="/Pisemnost/DPSVD2/VetaP/@sest_telef" xmlDataType="string"/>
    </xmlCellPr>
  </singleXmlCell>
  <singleXmlCell id="32" xr6:uid="{00000000-000C-0000-FFFF-FFFF23000000}" r="B27" connectionId="0">
    <xmlCellPr id="1" xr6:uid="{00000000-0010-0000-2300-000001000000}" uniqueName="opr_jmeno">
      <xmlPr mapId="1" xpath="/Pisemnost/DPSVD2/VetaP/@opr_jmeno" xmlDataType="string"/>
    </xmlCellPr>
  </singleXmlCell>
  <singleXmlCell id="33" xr6:uid="{00000000-000C-0000-FFFF-FFFF24000000}" r="B37" connectionId="0">
    <xmlCellPr id="1" xr6:uid="{00000000-0010-0000-2400-000001000000}" uniqueName="titul">
      <xmlPr mapId="1" xpath="/Pisemnost/DPSVD2/VetaP/@titul" xmlDataType="string"/>
    </xmlCellPr>
  </singleXmlCell>
  <singleXmlCell id="34" xr6:uid="{00000000-000C-0000-FFFF-FFFF25000000}" r="B47" connectionId="0">
    <xmlCellPr id="1" xr6:uid="{00000000-0010-0000-2500-000001000000}" uniqueName="zast_typ">
      <xmlPr mapId="1" xpath="/Pisemnost/DPSVD2/VetaP/@zast_typ" xmlDataType="string"/>
    </xmlCellPr>
  </singleXmlCell>
  <singleXmlCell id="35" xr6:uid="{00000000-000C-0000-FFFF-FFFF26000000}" r="B31" connectionId="0">
    <xmlCellPr id="1" xr6:uid="{00000000-0010-0000-2600-000001000000}" uniqueName="psc">
      <xmlPr mapId="1" xpath="/Pisemnost/DPSVD2/VetaP/@psc" xmlDataType="string"/>
    </xmlCellPr>
  </singleXmlCell>
  <singleXmlCell id="37" xr6:uid="{00000000-000C-0000-FFFF-FFFF27000000}" r="B23" connectionId="0">
    <xmlCellPr id="1" xr6:uid="{00000000-0010-0000-2700-000001000000}" uniqueName="c_pracufo">
      <xmlPr mapId="1" xpath="/Pisemnost/DPSVD2/VetaP/@c_pracufo" xmlDataType="decimal"/>
    </xmlCellPr>
  </singleXmlCell>
  <singleXmlCell id="38" xr6:uid="{00000000-000C-0000-FFFF-FFFF28000000}" r="B38" connectionId="0">
    <xmlCellPr id="1" xr6:uid="{00000000-0010-0000-2800-000001000000}" uniqueName="typ_ds">
      <xmlPr mapId="1" xpath="/Pisemnost/DPSVD2/VetaP/@typ_ds" xmlDataType="string"/>
    </xmlCellPr>
  </singleXmlCell>
  <singleXmlCell id="39" xr6:uid="{00000000-000C-0000-FFFF-FFFF29000000}" r="B22" connectionId="0">
    <xmlCellPr id="1" xr6:uid="{00000000-0010-0000-2900-000001000000}" uniqueName="c_pop">
      <xmlPr mapId="1" xpath="/Pisemnost/DPSVD2/VetaP/@c_pop" xmlDataType="decimal"/>
    </xmlCellPr>
  </singleXmlCell>
  <singleXmlCell id="40" xr6:uid="{00000000-000C-0000-FFFF-FFFF2A000000}" r="B45" connectionId="0">
    <xmlCellPr id="1" xr6:uid="{00000000-0010-0000-2A00-000001000000}" uniqueName="zast_nazev">
      <xmlPr mapId="1" xpath="/Pisemnost/DPSVD2/VetaP/@zast_nazev" xmlDataType="string"/>
    </xmlCellPr>
  </singleXmlCell>
  <singleXmlCell id="41" xr6:uid="{00000000-000C-0000-FFFF-FFFF2B000000}" r="B48" connectionId="0">
    <xmlCellPr id="1" xr6:uid="{00000000-0010-0000-2B00-000001000000}" uniqueName="zkrobchjm">
      <xmlPr mapId="1" xpath="/Pisemnost/DPSVD2/VetaP/@zkrobchjm" xmlDataType="string"/>
    </xmlCellPr>
  </singleXmlCell>
  <singleXmlCell id="42" xr6:uid="{00000000-000C-0000-FFFF-FFFF2C000000}" r="B43" connectionId="0">
    <xmlCellPr id="1" xr6:uid="{00000000-0010-0000-2C00-000001000000}" uniqueName="zast_jmeno">
      <xmlPr mapId="1" xpath="/Pisemnost/DPSVD2/VetaP/@zast_jmeno" xmlDataType="string"/>
    </xmlCellPr>
  </singleXmlCell>
  <singleXmlCell id="43" xr6:uid="{00000000-000C-0000-FFFF-FFFF2D000000}" r="B41" connectionId="0">
    <xmlCellPr id="1" xr6:uid="{00000000-0010-0000-2D00-000001000000}" uniqueName="zast_ev_cislo">
      <xmlPr mapId="1" xpath="/Pisemnost/DPSVD2/VetaP/@zast_ev_cislo" xmlDataType="string"/>
    </xmlCellPr>
  </singleXmlCell>
  <singleXmlCell id="44" xr6:uid="{00000000-000C-0000-FFFF-FFFF2E000000}" r="B30" connectionId="0">
    <xmlCellPr id="1" xr6:uid="{00000000-0010-0000-2E00-000001000000}" uniqueName="prijmeni">
      <xmlPr mapId="1" xpath="/Pisemnost/DPSVD2/VetaP/@prijmeni" xmlDataType="string"/>
    </xmlCellPr>
  </singleXmlCell>
  <singleXmlCell id="45" xr6:uid="{00000000-000C-0000-FFFF-FFFF2F000000}" r="B26" connectionId="0">
    <xmlCellPr id="1" xr6:uid="{00000000-0010-0000-2F00-000001000000}" uniqueName="naz_obce">
      <xmlPr mapId="1" xpath="/Pisemnost/DPSVD2/VetaP/@naz_obce" xmlDataType="string"/>
    </xmlCellPr>
  </singleXmlCell>
  <singleXmlCell id="51" xr6:uid="{00000000-000C-0000-FFFF-FFFF30000000}" r="B58" connectionId="0">
    <xmlCellPr id="1" xr6:uid="{00000000-0010-0000-3000-000001000000}" uniqueName="s_kc_dpsi03">
      <xmlPr mapId="1" xpath="/Pisemnost/DPSVD2/VetaS/@s_kc_dpsi03" xmlDataType="decimal"/>
    </xmlCellPr>
  </singleXmlCell>
  <singleXmlCell id="52" xr6:uid="{00000000-000C-0000-FFFF-FFFF31000000}" r="B62" connectionId="0">
    <xmlCellPr id="1" xr6:uid="{00000000-0010-0000-3100-000001000000}" uniqueName="s_kc_dpsi07">
      <xmlPr mapId="1" xpath="/Pisemnost/DPSVD2/VetaS/@s_kc_dpsi07" xmlDataType="decimal"/>
    </xmlCellPr>
  </singleXmlCell>
  <singleXmlCell id="53" xr6:uid="{00000000-000C-0000-FFFF-FFFF32000000}" r="B56" connectionId="0">
    <xmlCellPr id="1" xr6:uid="{00000000-0010-0000-3200-000001000000}" uniqueName="s_kc_dpsi01">
      <xmlPr mapId="1" xpath="/Pisemnost/DPSVD2/VetaS/@s_kc_dpsi01" xmlDataType="decimal"/>
    </xmlCellPr>
  </singleXmlCell>
  <singleXmlCell id="54" xr6:uid="{00000000-000C-0000-FFFF-FFFF33000000}" r="B66" connectionId="0">
    <xmlCellPr id="1" xr6:uid="{00000000-0010-0000-3300-000001000000}" uniqueName="s_kc_dpsi10">
      <xmlPr mapId="1" xpath="/Pisemnost/DPSVD2/VetaS/@s_kc_dpsi10" xmlDataType="decimal"/>
    </xmlCellPr>
  </singleXmlCell>
  <singleXmlCell id="55" xr6:uid="{00000000-000C-0000-FFFF-FFFF34000000}" r="B65" connectionId="0">
    <xmlCellPr id="1" xr6:uid="{00000000-0010-0000-3400-000001000000}" uniqueName="s_kc_dpsi09">
      <xmlPr mapId="1" xpath="/Pisemnost/DPSVD2/VetaS/@s_kc_dpsi09" xmlDataType="decimal"/>
    </xmlCellPr>
  </singleXmlCell>
  <singleXmlCell id="56" xr6:uid="{00000000-000C-0000-FFFF-FFFF35000000}" r="B61" connectionId="0">
    <xmlCellPr id="1" xr6:uid="{00000000-0010-0000-3500-000001000000}" uniqueName="s_kc_dpsi06">
      <xmlPr mapId="1" xpath="/Pisemnost/DPSVD2/VetaS/@s_kc_dpsi06" xmlDataType="decimal"/>
    </xmlCellPr>
  </singleXmlCell>
  <singleXmlCell id="57" xr6:uid="{00000000-000C-0000-FFFF-FFFF36000000}" r="B57" connectionId="0">
    <xmlCellPr id="1" xr6:uid="{00000000-0010-0000-3600-000001000000}" uniqueName="s_kc_dpsi02">
      <xmlPr mapId="1" xpath="/Pisemnost/DPSVD2/VetaS/@s_kc_dpsi02" xmlDataType="decimal"/>
    </xmlCellPr>
  </singleXmlCell>
  <singleXmlCell id="58" xr6:uid="{00000000-000C-0000-FFFF-FFFF37000000}" r="B59" connectionId="0">
    <xmlCellPr id="1" xr6:uid="{00000000-0010-0000-3700-000001000000}" uniqueName="s_kc_dpsi04">
      <xmlPr mapId="1" xpath="/Pisemnost/DPSVD2/VetaS/@s_kc_dpsi04" xmlDataType="decimal"/>
    </xmlCellPr>
  </singleXmlCell>
  <singleXmlCell id="59" xr6:uid="{00000000-000C-0000-FFFF-FFFF38000000}" r="B63" connectionId="0">
    <xmlCellPr id="1" xr6:uid="{00000000-0010-0000-3800-000001000000}" uniqueName="s_kc_dpsi08">
      <xmlPr mapId="1" xpath="/Pisemnost/DPSVD2/VetaS/@s_kc_dpsi08" xmlDataType="decimal"/>
    </xmlCellPr>
  </singleXmlCell>
  <singleXmlCell id="60" xr6:uid="{00000000-000C-0000-FFFF-FFFF39000000}" r="B64" connectionId="0">
    <xmlCellPr id="1" xr6:uid="{00000000-0010-0000-3900-000001000000}" uniqueName="s_kc_dpsi08a">
      <xmlPr mapId="1" xpath="/Pisemnost/DPSVD2/VetaS/@s_kc_dpsi08a" xmlDataType="decimal"/>
    </xmlCellPr>
  </singleXmlCell>
  <singleXmlCell id="61" xr6:uid="{00000000-000C-0000-FFFF-FFFF3A000000}" r="B60" connectionId="0">
    <xmlCellPr id="1" xr6:uid="{00000000-0010-0000-3A00-000001000000}" uniqueName="s_kc_dpsi05">
      <xmlPr mapId="1" xpath="/Pisemnost/DPSVD2/VetaS/@s_kc_dpsi05" xmlDataType="decimal"/>
    </xmlCellPr>
  </singleXmlCell>
  <singleXmlCell id="367" xr6:uid="{00000000-000C-0000-FFFF-FFFF3B000000}" r="B36" connectionId="0">
    <xmlCellPr id="1" xr6:uid="{00000000-0010-0000-3B00-000001000000}" uniqueName="sest_titul">
      <xmlPr mapId="1" xpath="/Pisemnost/DPSVD2/VetaP/@sest_titul"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disepo.mfcr.cz/adistc/adis/idpr_epo/epo2/spol/soubor_vyber.faces"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D68A-6342-4C3B-B449-31E36E57BC85}">
  <sheetPr>
    <pageSetUpPr fitToPage="1"/>
  </sheetPr>
  <dimension ref="A1:AD162"/>
  <sheetViews>
    <sheetView workbookViewId="0">
      <selection activeCell="A14" sqref="A14:J14"/>
    </sheetView>
  </sheetViews>
  <sheetFormatPr defaultRowHeight="12.75"/>
  <cols>
    <col min="1" max="10" width="9.140625" style="533"/>
    <col min="11" max="11" width="9.140625" style="531"/>
    <col min="12" max="12" width="90.7109375" style="531" customWidth="1"/>
    <col min="13" max="30" width="9.140625" style="531"/>
    <col min="31" max="16384" width="9.140625" style="533"/>
  </cols>
  <sheetData>
    <row r="1" spans="1:30">
      <c r="A1" s="530"/>
      <c r="B1" s="530"/>
      <c r="C1" s="530"/>
      <c r="D1" s="530"/>
      <c r="E1" s="530"/>
      <c r="F1" s="530"/>
      <c r="G1" s="530"/>
      <c r="H1" s="530"/>
      <c r="I1" s="530"/>
      <c r="J1" s="530"/>
      <c r="L1" s="532"/>
    </row>
    <row r="2" spans="1:30">
      <c r="A2" s="530"/>
      <c r="B2" s="530"/>
      <c r="C2" s="530"/>
      <c r="D2" s="530"/>
      <c r="E2" s="530"/>
      <c r="F2" s="530"/>
      <c r="G2" s="530"/>
      <c r="H2" s="530"/>
      <c r="I2" s="530"/>
      <c r="J2" s="530"/>
      <c r="L2" s="532"/>
    </row>
    <row r="3" spans="1:30">
      <c r="A3" s="530"/>
      <c r="B3" s="530"/>
      <c r="C3" s="530"/>
      <c r="D3" s="530"/>
      <c r="E3" s="530"/>
      <c r="F3" s="530"/>
      <c r="G3" s="530"/>
      <c r="H3" s="530"/>
      <c r="I3" s="530"/>
      <c r="J3" s="530"/>
      <c r="L3" s="532"/>
    </row>
    <row r="4" spans="1:30">
      <c r="A4" s="530"/>
      <c r="B4" s="530"/>
      <c r="C4" s="530"/>
      <c r="D4" s="530"/>
      <c r="E4" s="530"/>
      <c r="F4" s="530"/>
      <c r="G4" s="530"/>
      <c r="H4" s="530"/>
      <c r="I4" s="530"/>
      <c r="J4" s="530"/>
      <c r="L4" s="534"/>
    </row>
    <row r="5" spans="1:30">
      <c r="A5" s="530"/>
      <c r="B5" s="530"/>
      <c r="C5" s="530"/>
      <c r="D5" s="530"/>
      <c r="E5" s="530"/>
      <c r="F5" s="530"/>
      <c r="G5" s="530"/>
      <c r="H5" s="530"/>
      <c r="I5" s="530"/>
      <c r="J5" s="530"/>
      <c r="L5" s="535"/>
    </row>
    <row r="6" spans="1:30">
      <c r="A6" s="530"/>
      <c r="B6" s="530"/>
      <c r="C6" s="530"/>
      <c r="D6" s="530"/>
      <c r="E6" s="530"/>
      <c r="F6" s="530"/>
      <c r="G6" s="530"/>
      <c r="H6" s="530"/>
      <c r="I6" s="530"/>
      <c r="J6" s="530"/>
      <c r="L6" s="535"/>
    </row>
    <row r="7" spans="1:30" ht="90" customHeight="1">
      <c r="A7" s="536" t="s">
        <v>48</v>
      </c>
      <c r="B7" s="536"/>
      <c r="C7" s="536"/>
      <c r="D7" s="536"/>
      <c r="E7" s="536"/>
      <c r="F7" s="536"/>
      <c r="G7" s="536"/>
      <c r="H7" s="536"/>
      <c r="I7" s="536"/>
      <c r="J7" s="536"/>
      <c r="L7" s="537"/>
    </row>
    <row r="8" spans="1:30" ht="15" customHeight="1">
      <c r="A8" s="195" t="s">
        <v>534</v>
      </c>
      <c r="B8" s="195"/>
      <c r="C8" s="195"/>
      <c r="D8" s="195"/>
      <c r="E8" s="195"/>
      <c r="F8" s="195"/>
      <c r="G8" s="195"/>
      <c r="H8" s="195"/>
      <c r="I8" s="195"/>
      <c r="J8" s="195"/>
      <c r="L8" s="534"/>
    </row>
    <row r="9" spans="1:30" s="540" customFormat="1" ht="15" customHeight="1">
      <c r="A9" s="538" t="s">
        <v>552</v>
      </c>
      <c r="B9" s="538"/>
      <c r="C9" s="538"/>
      <c r="D9" s="538"/>
      <c r="E9" s="538"/>
      <c r="F9" s="538"/>
      <c r="G9" s="538"/>
      <c r="H9" s="538"/>
      <c r="I9" s="538"/>
      <c r="J9" s="538"/>
      <c r="K9" s="539"/>
      <c r="L9" s="535"/>
      <c r="M9" s="539"/>
      <c r="N9" s="539"/>
      <c r="O9" s="539"/>
      <c r="P9" s="539"/>
      <c r="Q9" s="539"/>
      <c r="R9" s="539"/>
      <c r="S9" s="539"/>
      <c r="T9" s="539"/>
      <c r="U9" s="539"/>
      <c r="V9" s="539"/>
      <c r="W9" s="539"/>
      <c r="X9" s="539"/>
      <c r="Y9" s="539"/>
      <c r="Z9" s="539"/>
      <c r="AA9" s="539"/>
      <c r="AB9" s="539"/>
      <c r="AC9" s="539"/>
      <c r="AD9" s="539"/>
    </row>
    <row r="10" spans="1:30" s="540" customFormat="1" ht="45" customHeight="1">
      <c r="A10" s="538"/>
      <c r="B10" s="538"/>
      <c r="C10" s="538"/>
      <c r="D10" s="538"/>
      <c r="E10" s="538"/>
      <c r="F10" s="538"/>
      <c r="G10" s="538"/>
      <c r="H10" s="538"/>
      <c r="I10" s="538"/>
      <c r="J10" s="538"/>
      <c r="K10" s="539"/>
      <c r="L10" s="535"/>
      <c r="M10" s="539"/>
      <c r="N10" s="539"/>
      <c r="O10" s="539"/>
      <c r="P10" s="539"/>
      <c r="Q10" s="539"/>
      <c r="R10" s="539"/>
      <c r="S10" s="539"/>
      <c r="T10" s="539"/>
      <c r="U10" s="539"/>
      <c r="V10" s="539"/>
      <c r="W10" s="539"/>
      <c r="X10" s="539"/>
      <c r="Y10" s="539"/>
      <c r="Z10" s="539"/>
      <c r="AA10" s="539"/>
      <c r="AB10" s="539"/>
      <c r="AC10" s="539"/>
      <c r="AD10" s="539"/>
    </row>
    <row r="11" spans="1:30" ht="15" customHeight="1">
      <c r="A11" s="541" t="s">
        <v>521</v>
      </c>
      <c r="B11" s="541"/>
      <c r="C11" s="541"/>
      <c r="D11" s="541"/>
      <c r="E11" s="541"/>
      <c r="F11" s="541"/>
      <c r="G11" s="541"/>
      <c r="H11" s="541"/>
      <c r="I11" s="541"/>
      <c r="J11" s="541"/>
      <c r="L11" s="535"/>
    </row>
    <row r="12" spans="1:30" ht="30" customHeight="1">
      <c r="A12" s="542" t="s">
        <v>522</v>
      </c>
      <c r="B12" s="542"/>
      <c r="C12" s="542"/>
      <c r="D12" s="542"/>
      <c r="E12" s="542"/>
      <c r="F12" s="542"/>
      <c r="G12" s="542"/>
      <c r="H12" s="542"/>
      <c r="I12" s="542"/>
      <c r="J12" s="542"/>
      <c r="L12" s="543"/>
    </row>
    <row r="13" spans="1:30" ht="30" customHeight="1">
      <c r="A13" s="542" t="s">
        <v>523</v>
      </c>
      <c r="B13" s="542"/>
      <c r="C13" s="542"/>
      <c r="D13" s="542"/>
      <c r="E13" s="542"/>
      <c r="F13" s="542"/>
      <c r="G13" s="542"/>
      <c r="H13" s="542"/>
      <c r="I13" s="542"/>
      <c r="J13" s="542"/>
      <c r="L13" s="534"/>
    </row>
    <row r="14" spans="1:30" ht="45" customHeight="1">
      <c r="A14" s="542" t="s">
        <v>524</v>
      </c>
      <c r="B14" s="542"/>
      <c r="C14" s="542"/>
      <c r="D14" s="542"/>
      <c r="E14" s="542"/>
      <c r="F14" s="542"/>
      <c r="G14" s="542"/>
      <c r="H14" s="542"/>
      <c r="I14" s="542"/>
      <c r="J14" s="542"/>
      <c r="L14" s="535"/>
    </row>
    <row r="15" spans="1:30" ht="30" customHeight="1">
      <c r="A15" s="542" t="s">
        <v>525</v>
      </c>
      <c r="B15" s="542"/>
      <c r="C15" s="542"/>
      <c r="D15" s="542"/>
      <c r="E15" s="542"/>
      <c r="F15" s="542"/>
      <c r="G15" s="542"/>
      <c r="H15" s="542"/>
      <c r="I15" s="542"/>
      <c r="J15" s="542"/>
      <c r="L15" s="535"/>
    </row>
    <row r="16" spans="1:30" ht="30" customHeight="1">
      <c r="A16" s="542" t="s">
        <v>526</v>
      </c>
      <c r="B16" s="542"/>
      <c r="C16" s="542"/>
      <c r="D16" s="542"/>
      <c r="E16" s="542"/>
      <c r="F16" s="542"/>
      <c r="G16" s="542"/>
      <c r="H16" s="542"/>
      <c r="I16" s="542"/>
      <c r="J16" s="542"/>
      <c r="L16" s="543"/>
    </row>
    <row r="17" spans="1:12" ht="45" customHeight="1">
      <c r="A17" s="542"/>
      <c r="B17" s="542"/>
      <c r="C17" s="542"/>
      <c r="D17" s="542"/>
      <c r="E17" s="542"/>
      <c r="F17" s="542"/>
      <c r="G17" s="542"/>
      <c r="H17" s="542"/>
      <c r="I17" s="542"/>
      <c r="J17" s="542"/>
      <c r="L17" s="534"/>
    </row>
    <row r="18" spans="1:12" ht="45" customHeight="1">
      <c r="A18" s="544" t="s">
        <v>527</v>
      </c>
      <c r="B18" s="544"/>
      <c r="C18" s="544"/>
      <c r="D18" s="544"/>
      <c r="E18" s="544"/>
      <c r="F18" s="544"/>
      <c r="G18" s="544"/>
      <c r="H18" s="544"/>
      <c r="I18" s="544"/>
      <c r="J18" s="544"/>
      <c r="L18" s="545"/>
    </row>
    <row r="19" spans="1:12" ht="30" customHeight="1">
      <c r="A19" s="546" t="str">
        <f>HYPERLINK("http://business.center.cz/business/sablony/s4-vyuctovani-dane-vybirane-srazkou.aspx")</f>
        <v>http://business.center.cz/business/sablony/s4-vyuctovani-dane-vybirane-srazkou.aspx</v>
      </c>
      <c r="B19" s="547"/>
      <c r="C19" s="547"/>
      <c r="D19" s="547"/>
      <c r="E19" s="547"/>
      <c r="F19" s="547"/>
      <c r="G19" s="547"/>
      <c r="H19" s="547"/>
      <c r="I19" s="547"/>
      <c r="J19" s="547"/>
      <c r="L19" s="545"/>
    </row>
    <row r="20" spans="1:12" ht="45" customHeight="1">
      <c r="A20" s="542"/>
      <c r="B20" s="542"/>
      <c r="C20" s="542"/>
      <c r="D20" s="542"/>
      <c r="E20" s="542"/>
      <c r="F20" s="542"/>
      <c r="G20" s="542"/>
      <c r="H20" s="542"/>
      <c r="I20" s="542"/>
      <c r="J20" s="542"/>
      <c r="L20" s="545"/>
    </row>
    <row r="21" spans="1:12" ht="33" customHeight="1">
      <c r="A21" s="548" t="s">
        <v>553</v>
      </c>
      <c r="B21" s="549"/>
      <c r="C21" s="549"/>
      <c r="D21" s="549"/>
      <c r="E21" s="549"/>
      <c r="F21" s="549"/>
      <c r="G21" s="549"/>
      <c r="H21" s="549"/>
      <c r="I21" s="549"/>
      <c r="J21" s="549"/>
      <c r="L21" s="545"/>
    </row>
    <row r="22" spans="1:12" ht="18" customHeight="1">
      <c r="A22" s="550"/>
      <c r="B22" s="550"/>
      <c r="C22" s="550"/>
      <c r="D22" s="550"/>
      <c r="E22" s="550"/>
      <c r="F22" s="550"/>
      <c r="G22" s="550"/>
      <c r="H22" s="550"/>
      <c r="I22" s="550"/>
      <c r="J22" s="550"/>
      <c r="L22" s="545"/>
    </row>
    <row r="23" spans="1:12" ht="18" customHeight="1">
      <c r="A23" s="550"/>
      <c r="B23" s="550"/>
      <c r="C23" s="550"/>
      <c r="D23" s="550"/>
      <c r="E23" s="550"/>
      <c r="F23" s="550"/>
      <c r="G23" s="550"/>
      <c r="H23" s="550"/>
      <c r="I23" s="550"/>
      <c r="J23" s="550"/>
      <c r="L23" s="545"/>
    </row>
    <row r="24" spans="1:12" ht="18" customHeight="1">
      <c r="A24" s="551"/>
      <c r="B24" s="551"/>
      <c r="C24" s="551"/>
      <c r="D24" s="551"/>
      <c r="E24" s="551"/>
      <c r="F24" s="551"/>
      <c r="G24" s="551"/>
      <c r="H24" s="551"/>
      <c r="I24" s="551"/>
      <c r="J24" s="551"/>
      <c r="L24" s="545"/>
    </row>
    <row r="25" spans="1:12" ht="18" customHeight="1">
      <c r="A25" s="542"/>
      <c r="B25" s="542"/>
      <c r="C25" s="542"/>
      <c r="D25" s="542"/>
      <c r="E25" s="542"/>
      <c r="F25" s="542"/>
      <c r="G25" s="542"/>
      <c r="H25" s="542"/>
      <c r="I25" s="542"/>
      <c r="J25" s="542"/>
      <c r="L25" s="545"/>
    </row>
    <row r="26" spans="1:12" ht="18" customHeight="1">
      <c r="A26" s="542"/>
      <c r="B26" s="542"/>
      <c r="C26" s="542"/>
      <c r="D26" s="542"/>
      <c r="E26" s="542"/>
      <c r="F26" s="542"/>
      <c r="G26" s="542"/>
      <c r="H26" s="542"/>
      <c r="I26" s="542"/>
      <c r="J26" s="542"/>
      <c r="L26" s="545"/>
    </row>
    <row r="27" spans="1:12" ht="18" customHeight="1">
      <c r="A27" s="552"/>
      <c r="B27" s="552"/>
      <c r="C27" s="552"/>
      <c r="D27" s="552"/>
      <c r="E27" s="552"/>
      <c r="F27" s="552"/>
      <c r="G27" s="552"/>
      <c r="H27" s="552"/>
      <c r="I27" s="552"/>
      <c r="J27" s="552"/>
      <c r="L27" s="545"/>
    </row>
    <row r="28" spans="1:12" ht="18" customHeight="1">
      <c r="A28" s="552"/>
      <c r="B28" s="552"/>
      <c r="C28" s="552"/>
      <c r="D28" s="552"/>
      <c r="E28" s="552"/>
      <c r="F28" s="552"/>
      <c r="G28" s="552"/>
      <c r="H28" s="552"/>
      <c r="I28" s="552"/>
      <c r="J28" s="552"/>
      <c r="L28" s="545"/>
    </row>
    <row r="29" spans="1:12">
      <c r="A29" s="552" t="s">
        <v>47</v>
      </c>
      <c r="B29" s="552"/>
      <c r="C29" s="552"/>
      <c r="D29" s="552"/>
      <c r="E29" s="552"/>
      <c r="F29" s="552"/>
      <c r="G29" s="552"/>
      <c r="H29" s="552"/>
      <c r="I29" s="552"/>
      <c r="J29" s="552"/>
    </row>
    <row r="30" spans="1:12">
      <c r="A30" s="531"/>
      <c r="B30" s="531"/>
      <c r="C30" s="531"/>
      <c r="D30" s="531"/>
      <c r="E30" s="531"/>
      <c r="F30" s="531"/>
      <c r="G30" s="531"/>
      <c r="H30" s="531"/>
      <c r="I30" s="531"/>
      <c r="J30" s="531"/>
    </row>
    <row r="31" spans="1:12">
      <c r="A31" s="531"/>
      <c r="B31" s="531"/>
      <c r="C31" s="531"/>
      <c r="D31" s="531"/>
      <c r="E31" s="531"/>
      <c r="F31" s="531"/>
      <c r="G31" s="531"/>
      <c r="H31" s="531"/>
      <c r="I31" s="531"/>
      <c r="J31" s="531"/>
    </row>
    <row r="32" spans="1:12">
      <c r="A32" s="531"/>
      <c r="B32" s="531"/>
      <c r="C32" s="531"/>
      <c r="D32" s="531"/>
      <c r="E32" s="531"/>
      <c r="F32" s="531"/>
      <c r="G32" s="531"/>
      <c r="H32" s="531"/>
      <c r="I32" s="531"/>
      <c r="J32" s="531"/>
    </row>
    <row r="33" spans="1:10">
      <c r="A33" s="531"/>
      <c r="B33" s="531"/>
      <c r="C33" s="531"/>
      <c r="D33" s="531"/>
      <c r="E33" s="531"/>
      <c r="F33" s="531"/>
      <c r="G33" s="531"/>
      <c r="H33" s="531"/>
      <c r="I33" s="531"/>
      <c r="J33" s="531"/>
    </row>
    <row r="34" spans="1:10">
      <c r="A34" s="531"/>
      <c r="B34" s="531"/>
      <c r="C34" s="531"/>
      <c r="D34" s="531"/>
      <c r="E34" s="531"/>
      <c r="F34" s="531"/>
      <c r="G34" s="531"/>
      <c r="H34" s="531"/>
      <c r="I34" s="531"/>
      <c r="J34" s="531"/>
    </row>
    <row r="35" spans="1:10">
      <c r="A35" s="531"/>
      <c r="B35" s="531"/>
      <c r="C35" s="531"/>
      <c r="D35" s="531"/>
      <c r="E35" s="531"/>
      <c r="F35" s="531"/>
      <c r="G35" s="531"/>
      <c r="H35" s="531"/>
      <c r="I35" s="531"/>
      <c r="J35" s="531"/>
    </row>
    <row r="36" spans="1:10">
      <c r="A36" s="531"/>
      <c r="B36" s="531"/>
      <c r="C36" s="531"/>
      <c r="D36" s="531"/>
      <c r="E36" s="531"/>
      <c r="F36" s="531"/>
      <c r="G36" s="531"/>
      <c r="H36" s="531"/>
      <c r="I36" s="531"/>
      <c r="J36" s="531"/>
    </row>
    <row r="37" spans="1:10">
      <c r="A37" s="531"/>
      <c r="B37" s="531"/>
      <c r="C37" s="531"/>
      <c r="D37" s="531"/>
      <c r="E37" s="531"/>
      <c r="F37" s="531"/>
      <c r="G37" s="531"/>
      <c r="H37" s="531"/>
      <c r="I37" s="531"/>
      <c r="J37" s="531"/>
    </row>
    <row r="38" spans="1:10">
      <c r="A38" s="531"/>
      <c r="B38" s="531"/>
      <c r="C38" s="531"/>
      <c r="D38" s="531"/>
      <c r="E38" s="531"/>
      <c r="F38" s="531"/>
      <c r="G38" s="531"/>
      <c r="H38" s="531"/>
      <c r="I38" s="531"/>
      <c r="J38" s="531"/>
    </row>
    <row r="39" spans="1:10">
      <c r="A39" s="531"/>
      <c r="B39" s="531"/>
      <c r="C39" s="531"/>
      <c r="D39" s="531"/>
      <c r="E39" s="531"/>
      <c r="F39" s="531"/>
      <c r="G39" s="531"/>
      <c r="H39" s="531"/>
      <c r="I39" s="531"/>
      <c r="J39" s="531"/>
    </row>
    <row r="40" spans="1:10">
      <c r="A40" s="531"/>
      <c r="B40" s="531"/>
      <c r="C40" s="531"/>
      <c r="D40" s="531"/>
      <c r="E40" s="531"/>
      <c r="F40" s="531"/>
      <c r="G40" s="531"/>
      <c r="H40" s="531"/>
      <c r="I40" s="531"/>
      <c r="J40" s="531"/>
    </row>
    <row r="41" spans="1:10" s="531" customFormat="1"/>
    <row r="42" spans="1:10" s="531" customFormat="1"/>
    <row r="43" spans="1:10" s="531" customFormat="1"/>
    <row r="44" spans="1:10" s="531" customFormat="1"/>
    <row r="45" spans="1:10" s="531" customFormat="1"/>
    <row r="46" spans="1:10" s="531" customFormat="1"/>
    <row r="47" spans="1:10" s="531" customFormat="1"/>
    <row r="48" spans="1:10" s="531" customFormat="1"/>
    <row r="49" s="531" customFormat="1"/>
    <row r="50" s="531" customFormat="1"/>
    <row r="51" s="531" customFormat="1"/>
    <row r="52" s="531" customFormat="1"/>
    <row r="53" s="531" customFormat="1"/>
    <row r="54" s="531" customFormat="1"/>
    <row r="55" s="531" customFormat="1"/>
    <row r="56" s="531" customFormat="1"/>
    <row r="57" s="531" customFormat="1"/>
    <row r="58" s="531" customFormat="1"/>
    <row r="59" s="531" customFormat="1"/>
    <row r="60" s="531" customFormat="1"/>
    <row r="61" s="531" customFormat="1"/>
    <row r="62" s="531" customFormat="1"/>
    <row r="63" s="531" customFormat="1"/>
    <row r="64" s="531" customFormat="1"/>
    <row r="65" s="531" customFormat="1"/>
    <row r="66" s="531" customFormat="1"/>
    <row r="67" s="531" customFormat="1"/>
    <row r="68" s="531" customFormat="1"/>
    <row r="69" s="531" customFormat="1"/>
    <row r="70" s="531" customFormat="1"/>
    <row r="71" s="531" customFormat="1"/>
    <row r="72" s="531" customFormat="1"/>
    <row r="73" s="531" customFormat="1"/>
    <row r="74" s="531" customFormat="1"/>
    <row r="75" s="531" customFormat="1"/>
    <row r="76" s="531" customFormat="1"/>
    <row r="77" s="531" customFormat="1"/>
    <row r="78" s="531" customFormat="1"/>
    <row r="79" s="531" customFormat="1"/>
    <row r="80" s="531" customFormat="1"/>
    <row r="81" spans="1:1" s="531" customFormat="1"/>
    <row r="82" spans="1:1" s="531" customFormat="1"/>
    <row r="83" spans="1:1" s="531" customFormat="1"/>
    <row r="84" spans="1:1" s="531" customFormat="1"/>
    <row r="85" spans="1:1" s="531" customFormat="1"/>
    <row r="86" spans="1:1" s="531" customFormat="1"/>
    <row r="87" spans="1:1" s="531" customFormat="1"/>
    <row r="88" spans="1:1" s="531" customFormat="1"/>
    <row r="89" spans="1:1" s="531" customFormat="1"/>
    <row r="90" spans="1:1" s="531" customFormat="1"/>
    <row r="91" spans="1:1" s="531" customFormat="1">
      <c r="A91" s="553">
        <v>1</v>
      </c>
    </row>
    <row r="92" spans="1:1" s="531" customFormat="1"/>
    <row r="93" spans="1:1" s="531" customFormat="1"/>
    <row r="94" spans="1:1" s="531" customFormat="1"/>
    <row r="95" spans="1:1" s="531" customFormat="1"/>
    <row r="96" spans="1:1" s="531" customFormat="1"/>
    <row r="97" s="531" customFormat="1"/>
    <row r="98" s="531" customFormat="1"/>
    <row r="99" s="531" customFormat="1"/>
    <row r="100" s="531" customFormat="1"/>
    <row r="101" s="531" customFormat="1"/>
    <row r="102" s="531" customFormat="1"/>
    <row r="103" s="531" customFormat="1"/>
    <row r="104" s="531" customFormat="1"/>
    <row r="105" s="531" customFormat="1"/>
    <row r="106" s="531" customFormat="1"/>
    <row r="107" s="531" customFormat="1"/>
    <row r="108" s="531" customFormat="1"/>
    <row r="109" s="531" customFormat="1"/>
    <row r="110" s="531" customFormat="1"/>
    <row r="111" s="531" customFormat="1"/>
    <row r="112" s="531" customFormat="1"/>
    <row r="113" s="531" customFormat="1"/>
    <row r="114" s="531" customFormat="1"/>
    <row r="115" s="531" customFormat="1"/>
    <row r="116" s="531" customFormat="1"/>
    <row r="117" s="531" customFormat="1"/>
    <row r="118" s="531" customFormat="1"/>
    <row r="119" s="531" customFormat="1"/>
    <row r="120" s="531" customFormat="1"/>
    <row r="121" s="531" customFormat="1"/>
    <row r="122" s="531" customFormat="1"/>
    <row r="123" s="531" customFormat="1"/>
    <row r="124" s="531" customFormat="1"/>
    <row r="125" s="531" customFormat="1"/>
    <row r="126" s="531" customFormat="1"/>
    <row r="127" s="531" customFormat="1"/>
    <row r="128" s="531" customFormat="1"/>
    <row r="129" s="531" customFormat="1"/>
    <row r="130" s="531" customFormat="1"/>
    <row r="131" s="531" customFormat="1"/>
    <row r="132" s="531" customFormat="1"/>
    <row r="133" s="531" customFormat="1"/>
    <row r="134" s="531" customFormat="1"/>
    <row r="135" s="531" customFormat="1"/>
    <row r="136" s="531" customFormat="1"/>
    <row r="137" s="531" customFormat="1"/>
    <row r="138" s="531" customFormat="1"/>
    <row r="139" s="531" customFormat="1"/>
    <row r="140" s="531" customFormat="1"/>
    <row r="141" s="531" customFormat="1"/>
    <row r="142" s="531" customFormat="1"/>
    <row r="143" s="531" customFormat="1"/>
    <row r="144" s="531" customFormat="1"/>
    <row r="145" s="531" customFormat="1"/>
    <row r="146" s="531" customFormat="1"/>
    <row r="147" s="531" customFormat="1"/>
    <row r="148" s="531" customFormat="1"/>
    <row r="149" s="531" customFormat="1"/>
    <row r="150" s="531" customFormat="1"/>
    <row r="151" s="531" customFormat="1"/>
    <row r="152" s="531" customFormat="1"/>
    <row r="153" s="531" customFormat="1"/>
    <row r="154" s="531" customFormat="1"/>
    <row r="155" s="531" customFormat="1"/>
    <row r="156" s="531" customFormat="1"/>
    <row r="157" s="531" customFormat="1"/>
    <row r="158" s="531" customFormat="1"/>
    <row r="159" s="531" customFormat="1"/>
    <row r="160" s="531" customFormat="1"/>
    <row r="161" s="531" customFormat="1"/>
    <row r="162" s="531" customFormat="1"/>
  </sheetData>
  <sheetProtection algorithmName="SHA-512" hashValue="wc39rQ/VnwYs+txyAWCY+XjPiA/PtdFABh3MykiQnbEtYSoqHCiS7jUemkLO6ij5IpkZ44e/1QxvlAgZ6D3apg==" saltValue="qxC7xLG7w7MsCcMjNut7Rg==" spinCount="100000" sheet="1" objects="1" scenarios="1"/>
  <mergeCells count="28">
    <mergeCell ref="A27:J27"/>
    <mergeCell ref="A28:J28"/>
    <mergeCell ref="A29:J29"/>
    <mergeCell ref="A18:J18"/>
    <mergeCell ref="L18:L28"/>
    <mergeCell ref="A19:J19"/>
    <mergeCell ref="A20:J20"/>
    <mergeCell ref="A21:J21"/>
    <mergeCell ref="A22:J22"/>
    <mergeCell ref="A23:J23"/>
    <mergeCell ref="A24:J24"/>
    <mergeCell ref="A25:J25"/>
    <mergeCell ref="A26:J26"/>
    <mergeCell ref="A13:J13"/>
    <mergeCell ref="A14:J14"/>
    <mergeCell ref="L14:L16"/>
    <mergeCell ref="A15:J15"/>
    <mergeCell ref="A16:J16"/>
    <mergeCell ref="A17:J17"/>
    <mergeCell ref="L1:L3"/>
    <mergeCell ref="L5:L6"/>
    <mergeCell ref="A7:J7"/>
    <mergeCell ref="A8:J8"/>
    <mergeCell ref="A9:J9"/>
    <mergeCell ref="L9:L12"/>
    <mergeCell ref="A10:J10"/>
    <mergeCell ref="A11:J11"/>
    <mergeCell ref="A12:J12"/>
  </mergeCells>
  <printOptions horizontalCentered="1" verticalCentered="1"/>
  <pageMargins left="0.39370078740157483" right="0.39370078740157483" top="0.59055118110236227"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BT169"/>
  <sheetViews>
    <sheetView showZeros="0" workbookViewId="0">
      <selection activeCell="E38" sqref="E38:F39"/>
    </sheetView>
  </sheetViews>
  <sheetFormatPr defaultColWidth="9.140625" defaultRowHeight="12.75"/>
  <cols>
    <col min="1" max="1" width="4.5703125" style="4" customWidth="1"/>
    <col min="2" max="2" width="18.5703125" style="4" customWidth="1"/>
    <col min="3" max="5" width="18.7109375" style="4" customWidth="1"/>
    <col min="6" max="6" width="18.7109375" style="11" customWidth="1"/>
    <col min="7" max="72" width="9.140625" style="11"/>
    <col min="73" max="16384" width="9.140625" style="4"/>
  </cols>
  <sheetData>
    <row r="1" spans="1:72">
      <c r="A1" s="469" t="s">
        <v>16</v>
      </c>
      <c r="B1" s="19" t="s">
        <v>23</v>
      </c>
      <c r="C1" s="20" t="s">
        <v>24</v>
      </c>
      <c r="D1" s="20" t="s">
        <v>26</v>
      </c>
      <c r="E1" s="20" t="s">
        <v>27</v>
      </c>
      <c r="F1" s="21" t="s">
        <v>28</v>
      </c>
    </row>
    <row r="2" spans="1:72" ht="19.5" customHeight="1">
      <c r="A2" s="470"/>
      <c r="B2" s="466" t="s">
        <v>152</v>
      </c>
      <c r="C2" s="466" t="s">
        <v>153</v>
      </c>
      <c r="D2" s="466" t="s">
        <v>38</v>
      </c>
      <c r="E2" s="466" t="s">
        <v>39</v>
      </c>
      <c r="F2" s="476" t="s">
        <v>40</v>
      </c>
    </row>
    <row r="3" spans="1:72" ht="19.5" customHeight="1">
      <c r="A3" s="470"/>
      <c r="B3" s="467"/>
      <c r="C3" s="467"/>
      <c r="D3" s="467"/>
      <c r="E3" s="467"/>
      <c r="F3" s="477"/>
    </row>
    <row r="4" spans="1:72" ht="19.5" customHeight="1">
      <c r="A4" s="470"/>
      <c r="B4" s="468"/>
      <c r="C4" s="468"/>
      <c r="D4" s="468"/>
      <c r="E4" s="468"/>
      <c r="F4" s="478"/>
    </row>
    <row r="5" spans="1:72" ht="19.5" customHeight="1" thickBot="1">
      <c r="A5" s="471"/>
      <c r="B5" s="22" t="s">
        <v>36</v>
      </c>
      <c r="C5" s="22" t="s">
        <v>36</v>
      </c>
      <c r="D5" s="23" t="s">
        <v>37</v>
      </c>
      <c r="E5" s="23" t="s">
        <v>37</v>
      </c>
      <c r="F5" s="24" t="s">
        <v>15</v>
      </c>
    </row>
    <row r="6" spans="1:72" ht="19.5" customHeight="1">
      <c r="A6" s="26"/>
      <c r="B6" s="174"/>
      <c r="C6" s="174"/>
      <c r="D6" s="28"/>
      <c r="E6" s="28"/>
      <c r="F6" s="31"/>
    </row>
    <row r="7" spans="1:72" ht="19.5" customHeight="1">
      <c r="A7" s="27"/>
      <c r="B7" s="173"/>
      <c r="C7" s="173"/>
      <c r="D7" s="25"/>
      <c r="E7" s="25"/>
      <c r="F7" s="32"/>
    </row>
    <row r="8" spans="1:72" ht="19.5" customHeight="1">
      <c r="A8" s="27"/>
      <c r="B8" s="173"/>
      <c r="C8" s="173"/>
      <c r="D8" s="25"/>
      <c r="E8" s="25"/>
      <c r="F8" s="32"/>
    </row>
    <row r="9" spans="1:72" ht="19.5" customHeight="1">
      <c r="A9" s="27"/>
      <c r="B9" s="173"/>
      <c r="C9" s="173"/>
      <c r="D9" s="25"/>
      <c r="E9" s="25"/>
      <c r="F9" s="32"/>
    </row>
    <row r="10" spans="1:72" ht="19.5" customHeight="1">
      <c r="A10" s="27"/>
      <c r="B10" s="173"/>
      <c r="C10" s="173"/>
      <c r="D10" s="25"/>
      <c r="E10" s="25"/>
      <c r="F10" s="32"/>
    </row>
    <row r="11" spans="1:72" ht="19.5" customHeight="1">
      <c r="A11" s="27"/>
      <c r="B11" s="173"/>
      <c r="C11" s="173"/>
      <c r="D11" s="25"/>
      <c r="E11" s="25"/>
      <c r="F11" s="32"/>
    </row>
    <row r="12" spans="1:72" ht="19.5" customHeight="1">
      <c r="A12" s="27"/>
      <c r="B12" s="173"/>
      <c r="C12" s="173"/>
      <c r="D12" s="25"/>
      <c r="E12" s="25"/>
      <c r="F12" s="32"/>
    </row>
    <row r="13" spans="1:72" ht="19.5" customHeight="1">
      <c r="A13" s="27"/>
      <c r="B13" s="173"/>
      <c r="C13" s="173"/>
      <c r="D13" s="25"/>
      <c r="E13" s="25"/>
      <c r="F13" s="32"/>
    </row>
    <row r="14" spans="1:72" ht="19.5" customHeight="1">
      <c r="A14" s="27"/>
      <c r="B14" s="173"/>
      <c r="C14" s="173"/>
      <c r="D14" s="25"/>
      <c r="E14" s="25"/>
      <c r="F14" s="32"/>
    </row>
    <row r="15" spans="1:72" ht="19.5" customHeight="1" thickBot="1">
      <c r="A15" s="131"/>
      <c r="B15" s="175"/>
      <c r="C15" s="175"/>
      <c r="D15" s="132"/>
      <c r="E15" s="132"/>
      <c r="F15" s="133"/>
    </row>
    <row r="16" spans="1:72" ht="19.5" customHeight="1">
      <c r="A16" s="500" t="s">
        <v>151</v>
      </c>
      <c r="B16" s="500"/>
      <c r="C16" s="500"/>
      <c r="D16" s="500"/>
      <c r="E16" s="500"/>
      <c r="F16" s="500"/>
      <c r="BS16" s="4"/>
      <c r="BT16" s="4"/>
    </row>
    <row r="17" spans="1:72" ht="18" customHeight="1">
      <c r="A17" s="346" t="str">
        <f>+'3strana'!A16:H16</f>
        <v xml:space="preserve">  </v>
      </c>
      <c r="B17" s="482"/>
      <c r="C17" s="482"/>
      <c r="D17" s="482"/>
      <c r="E17" s="482"/>
      <c r="F17" s="483"/>
      <c r="BS17" s="4"/>
      <c r="BT17" s="4"/>
    </row>
    <row r="18" spans="1:72" ht="12" customHeight="1">
      <c r="A18" s="484" t="s">
        <v>532</v>
      </c>
      <c r="B18" s="485"/>
      <c r="C18" s="485"/>
      <c r="D18" s="213"/>
      <c r="E18" s="213"/>
      <c r="F18" s="213"/>
      <c r="BS18" s="4"/>
      <c r="BT18" s="4"/>
    </row>
    <row r="19" spans="1:72" ht="18" customHeight="1">
      <c r="A19" s="374">
        <f>+'3strana'!A18:C18</f>
        <v>0</v>
      </c>
      <c r="B19" s="348"/>
      <c r="C19" s="486"/>
      <c r="D19" s="193"/>
      <c r="E19" s="193"/>
      <c r="F19" s="193"/>
      <c r="BS19" s="4"/>
      <c r="BT19" s="4"/>
    </row>
    <row r="20" spans="1:72" ht="12" customHeight="1">
      <c r="A20" s="498" t="s">
        <v>531</v>
      </c>
      <c r="B20" s="499"/>
      <c r="C20" s="499"/>
      <c r="D20" s="499"/>
      <c r="E20" s="499"/>
      <c r="F20" s="499"/>
      <c r="BS20" s="4"/>
      <c r="BT20" s="4"/>
    </row>
    <row r="21" spans="1:72" ht="18" customHeight="1">
      <c r="A21" s="346">
        <f>+'3strana'!A20:H20</f>
        <v>0</v>
      </c>
      <c r="B21" s="482"/>
      <c r="C21" s="482"/>
      <c r="D21" s="482"/>
      <c r="E21" s="482"/>
      <c r="F21" s="483"/>
      <c r="BS21" s="4"/>
      <c r="BT21" s="4"/>
    </row>
    <row r="22" spans="1:72" ht="12" customHeight="1">
      <c r="A22" s="464"/>
      <c r="B22" s="497"/>
      <c r="C22" s="497"/>
      <c r="D22" s="497"/>
      <c r="E22" s="497"/>
      <c r="F22" s="497"/>
    </row>
    <row r="23" spans="1:72" ht="12" customHeight="1" thickBot="1">
      <c r="A23" s="489"/>
      <c r="B23" s="489"/>
      <c r="C23" s="489"/>
      <c r="D23" s="489"/>
      <c r="E23" s="489"/>
      <c r="F23" s="489"/>
    </row>
    <row r="24" spans="1:72" ht="15" customHeight="1">
      <c r="A24" s="385" t="s">
        <v>545</v>
      </c>
      <c r="B24" s="490"/>
      <c r="C24" s="490"/>
      <c r="D24" s="352" t="s">
        <v>546</v>
      </c>
      <c r="E24" s="495"/>
      <c r="F24" s="496"/>
      <c r="BS24" s="4"/>
      <c r="BT24" s="4"/>
    </row>
    <row r="25" spans="1:72" ht="18" customHeight="1">
      <c r="A25" s="491"/>
      <c r="B25" s="388"/>
      <c r="C25" s="388"/>
      <c r="D25" s="100"/>
      <c r="E25" s="99"/>
      <c r="F25" s="129"/>
      <c r="BS25" s="4"/>
      <c r="BT25" s="4"/>
    </row>
    <row r="26" spans="1:72" ht="15" customHeight="1">
      <c r="A26" s="492" t="s">
        <v>99</v>
      </c>
      <c r="B26" s="493"/>
      <c r="C26" s="493"/>
      <c r="D26" s="493"/>
      <c r="E26" s="493"/>
      <c r="F26" s="494"/>
    </row>
    <row r="27" spans="1:72" ht="18" customHeight="1">
      <c r="A27" s="382" t="str">
        <f>+'3strana'!A26:H26</f>
        <v xml:space="preserve">  </v>
      </c>
      <c r="B27" s="487"/>
      <c r="C27" s="487"/>
      <c r="D27" s="487"/>
      <c r="E27" s="487"/>
      <c r="F27" s="488"/>
    </row>
    <row r="28" spans="1:72" ht="15" customHeight="1">
      <c r="A28" s="510" t="s">
        <v>106</v>
      </c>
      <c r="B28" s="511"/>
      <c r="C28" s="511"/>
      <c r="D28" s="511"/>
      <c r="E28" s="511"/>
      <c r="F28" s="512"/>
    </row>
    <row r="29" spans="1:72" ht="18" customHeight="1">
      <c r="A29" s="382">
        <f>+'3strana'!A28:H28</f>
        <v>0</v>
      </c>
      <c r="B29" s="487"/>
      <c r="C29" s="487"/>
      <c r="D29" s="487"/>
      <c r="E29" s="487"/>
      <c r="F29" s="488"/>
    </row>
    <row r="30" spans="1:72" s="114" customFormat="1" ht="15" customHeight="1">
      <c r="A30" s="364" t="s">
        <v>551</v>
      </c>
      <c r="B30" s="513"/>
      <c r="C30" s="513"/>
      <c r="D30" s="513"/>
      <c r="E30" s="513"/>
      <c r="F30" s="514"/>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row>
    <row r="31" spans="1:72" s="114" customFormat="1" ht="15" customHeight="1">
      <c r="A31" s="379" t="s">
        <v>548</v>
      </c>
      <c r="B31" s="515"/>
      <c r="C31" s="515"/>
      <c r="D31" s="515"/>
      <c r="E31" s="515"/>
      <c r="F31" s="516"/>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row>
    <row r="32" spans="1:72" s="114" customFormat="1" ht="15" customHeight="1">
      <c r="A32" s="520" t="s">
        <v>100</v>
      </c>
      <c r="B32" s="521"/>
      <c r="C32" s="521"/>
      <c r="D32" s="521"/>
      <c r="E32" s="521"/>
      <c r="F32" s="522"/>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row>
    <row r="33" spans="1:6" ht="18" customHeight="1">
      <c r="A33" s="382" t="str">
        <f>+'3strana'!A32:H32</f>
        <v xml:space="preserve">   / </v>
      </c>
      <c r="B33" s="487"/>
      <c r="C33" s="487"/>
      <c r="D33" s="487"/>
      <c r="E33" s="487"/>
      <c r="F33" s="488"/>
    </row>
    <row r="34" spans="1:6" ht="5.0999999999999996" customHeight="1" thickBot="1">
      <c r="A34" s="517"/>
      <c r="B34" s="518"/>
      <c r="C34" s="518"/>
      <c r="D34" s="518"/>
      <c r="E34" s="518"/>
      <c r="F34" s="519"/>
    </row>
    <row r="35" spans="1:6" ht="5.0999999999999996" customHeight="1" thickBot="1">
      <c r="A35" s="501"/>
      <c r="B35" s="501"/>
      <c r="C35" s="501"/>
      <c r="D35" s="501"/>
      <c r="E35" s="501"/>
      <c r="F35" s="501"/>
    </row>
    <row r="36" spans="1:6" ht="18" customHeight="1">
      <c r="A36" s="502" t="s">
        <v>138</v>
      </c>
      <c r="B36" s="503"/>
      <c r="C36" s="503"/>
      <c r="D36" s="503"/>
      <c r="E36" s="503"/>
      <c r="F36" s="504"/>
    </row>
    <row r="37" spans="1:6" ht="27" customHeight="1">
      <c r="A37" s="342" t="s">
        <v>14</v>
      </c>
      <c r="B37" s="343"/>
      <c r="C37" s="344" t="s">
        <v>34</v>
      </c>
      <c r="D37" s="509"/>
      <c r="E37" s="334" t="s">
        <v>101</v>
      </c>
      <c r="F37" s="335"/>
    </row>
    <row r="38" spans="1:6" ht="18" customHeight="1">
      <c r="A38" s="340">
        <f ca="1">+TODAY()</f>
        <v>45622</v>
      </c>
      <c r="B38" s="505"/>
      <c r="C38" s="509"/>
      <c r="D38" s="509"/>
      <c r="E38" s="336"/>
      <c r="F38" s="506"/>
    </row>
    <row r="39" spans="1:6" ht="20.100000000000001" customHeight="1">
      <c r="A39" s="130"/>
      <c r="B39" s="112"/>
      <c r="C39" s="509"/>
      <c r="D39" s="509"/>
      <c r="E39" s="507"/>
      <c r="F39" s="508"/>
    </row>
    <row r="40" spans="1:6" ht="5.0999999999999996" customHeight="1" thickBot="1">
      <c r="A40" s="329"/>
      <c r="B40" s="525"/>
      <c r="C40" s="525"/>
      <c r="D40" s="525"/>
      <c r="E40" s="525"/>
      <c r="F40" s="526"/>
    </row>
    <row r="41" spans="1:6" ht="12" customHeight="1">
      <c r="A41" s="527"/>
      <c r="B41" s="528"/>
      <c r="C41" s="528"/>
      <c r="D41" s="528"/>
      <c r="E41" s="528"/>
      <c r="F41" s="528"/>
    </row>
    <row r="42" spans="1:6" ht="15" customHeight="1">
      <c r="A42" s="464" t="s">
        <v>18</v>
      </c>
      <c r="B42" s="497"/>
      <c r="C42" s="497"/>
      <c r="D42" s="497"/>
      <c r="E42" s="497"/>
      <c r="F42" s="497"/>
    </row>
    <row r="43" spans="1:6" ht="12" customHeight="1">
      <c r="A43" s="529" t="s">
        <v>147</v>
      </c>
      <c r="B43" s="524"/>
      <c r="C43" s="524"/>
      <c r="D43" s="524"/>
      <c r="E43" s="524"/>
      <c r="F43" s="524"/>
    </row>
    <row r="44" spans="1:6" ht="48" customHeight="1">
      <c r="A44" s="529" t="s">
        <v>148</v>
      </c>
      <c r="B44" s="524"/>
      <c r="C44" s="524"/>
      <c r="D44" s="524"/>
      <c r="E44" s="524"/>
      <c r="F44" s="524"/>
    </row>
    <row r="45" spans="1:6" ht="12" customHeight="1">
      <c r="A45" s="523" t="s">
        <v>41</v>
      </c>
      <c r="B45" s="524"/>
      <c r="C45" s="524"/>
      <c r="D45" s="524"/>
      <c r="E45" s="524"/>
      <c r="F45" s="524"/>
    </row>
    <row r="46" spans="1:6" ht="12" customHeight="1">
      <c r="A46" s="523" t="s">
        <v>139</v>
      </c>
      <c r="B46" s="524"/>
      <c r="C46" s="524"/>
      <c r="D46" s="524"/>
      <c r="E46" s="524"/>
      <c r="F46" s="524"/>
    </row>
    <row r="47" spans="1:6" ht="12" customHeight="1">
      <c r="A47" s="523" t="s">
        <v>149</v>
      </c>
      <c r="B47" s="524"/>
      <c r="C47" s="524"/>
      <c r="D47" s="524"/>
      <c r="E47" s="524"/>
      <c r="F47" s="524"/>
    </row>
    <row r="48" spans="1:6" ht="12" customHeight="1">
      <c r="A48" s="523" t="s">
        <v>42</v>
      </c>
      <c r="B48" s="524"/>
      <c r="C48" s="524"/>
      <c r="D48" s="524"/>
      <c r="E48" s="524"/>
      <c r="F48" s="524"/>
    </row>
    <row r="49" spans="1:6" ht="24" customHeight="1">
      <c r="A49" s="523" t="s">
        <v>43</v>
      </c>
      <c r="B49" s="524"/>
      <c r="C49" s="524"/>
      <c r="D49" s="524"/>
      <c r="E49" s="524"/>
      <c r="F49" s="524"/>
    </row>
    <row r="50" spans="1:6">
      <c r="A50" s="464">
        <v>2</v>
      </c>
      <c r="B50" s="465"/>
      <c r="C50" s="465"/>
      <c r="D50" s="465"/>
      <c r="E50" s="465"/>
      <c r="F50" s="465"/>
    </row>
    <row r="51" spans="1:6">
      <c r="A51" s="11"/>
      <c r="B51" s="11"/>
      <c r="C51" s="11"/>
      <c r="D51" s="11"/>
      <c r="E51" s="11"/>
    </row>
    <row r="52" spans="1:6">
      <c r="A52" s="11"/>
      <c r="B52" s="11"/>
      <c r="C52" s="11"/>
      <c r="D52" s="11"/>
      <c r="E52" s="11"/>
    </row>
    <row r="53" spans="1:6">
      <c r="A53" s="11"/>
      <c r="B53" s="11"/>
      <c r="C53" s="11"/>
      <c r="D53" s="11"/>
      <c r="E53" s="11"/>
    </row>
    <row r="54" spans="1:6">
      <c r="A54" s="11"/>
      <c r="B54" s="11"/>
      <c r="C54" s="11"/>
      <c r="D54" s="11"/>
      <c r="E54" s="11"/>
    </row>
    <row r="55" spans="1:6">
      <c r="A55" s="11"/>
      <c r="B55" s="11"/>
      <c r="C55" s="11"/>
      <c r="D55" s="11"/>
      <c r="E55" s="11"/>
    </row>
    <row r="56" spans="1:6">
      <c r="A56" s="11"/>
      <c r="B56" s="11"/>
      <c r="C56" s="11"/>
      <c r="D56" s="11"/>
      <c r="E56" s="11"/>
    </row>
    <row r="57" spans="1:6">
      <c r="A57" s="11"/>
      <c r="B57" s="11"/>
      <c r="C57" s="11"/>
      <c r="D57" s="11"/>
      <c r="E57" s="11"/>
    </row>
    <row r="58" spans="1:6">
      <c r="A58" s="11"/>
      <c r="B58" s="11"/>
      <c r="C58" s="11"/>
      <c r="D58" s="11"/>
      <c r="E58" s="11"/>
    </row>
    <row r="59" spans="1:6">
      <c r="A59" s="11"/>
      <c r="B59" s="11"/>
      <c r="C59" s="11"/>
      <c r="D59" s="11"/>
      <c r="E59" s="11"/>
    </row>
    <row r="60" spans="1:6">
      <c r="A60" s="11"/>
      <c r="B60" s="11"/>
      <c r="C60" s="11"/>
      <c r="D60" s="11"/>
      <c r="E60" s="11"/>
    </row>
    <row r="61" spans="1:6">
      <c r="A61" s="11"/>
      <c r="B61" s="11"/>
      <c r="C61" s="11"/>
      <c r="D61" s="11"/>
      <c r="E61" s="11"/>
    </row>
    <row r="62" spans="1:6">
      <c r="A62" s="11"/>
      <c r="B62" s="11"/>
      <c r="C62" s="11"/>
      <c r="D62" s="11"/>
      <c r="E62" s="11"/>
    </row>
    <row r="63" spans="1:6">
      <c r="A63" s="11"/>
      <c r="B63" s="11"/>
      <c r="C63" s="11"/>
      <c r="D63" s="11"/>
      <c r="E63" s="11"/>
    </row>
    <row r="64" spans="1:6">
      <c r="A64" s="11"/>
      <c r="B64" s="11"/>
      <c r="C64" s="11"/>
      <c r="D64" s="11"/>
      <c r="E64" s="11"/>
    </row>
    <row r="65" spans="1:5">
      <c r="A65" s="11"/>
      <c r="B65" s="11"/>
      <c r="C65" s="11"/>
      <c r="D65" s="11"/>
      <c r="E65" s="11"/>
    </row>
    <row r="66" spans="1:5">
      <c r="A66" s="11"/>
      <c r="B66" s="11"/>
      <c r="C66" s="11"/>
      <c r="D66" s="11"/>
      <c r="E66" s="11"/>
    </row>
    <row r="67" spans="1:5">
      <c r="A67" s="11"/>
      <c r="B67" s="11"/>
      <c r="C67" s="11"/>
      <c r="D67" s="11"/>
      <c r="E67" s="11"/>
    </row>
    <row r="68" spans="1:5">
      <c r="A68" s="11"/>
      <c r="B68" s="11"/>
      <c r="C68" s="11"/>
      <c r="D68" s="11"/>
      <c r="E68" s="11"/>
    </row>
    <row r="69" spans="1:5">
      <c r="A69" s="11"/>
      <c r="B69" s="11"/>
      <c r="C69" s="11"/>
      <c r="D69" s="11"/>
      <c r="E69" s="11"/>
    </row>
    <row r="70" spans="1:5">
      <c r="A70" s="11"/>
      <c r="B70" s="11"/>
      <c r="C70" s="11"/>
      <c r="D70" s="11"/>
      <c r="E70" s="11"/>
    </row>
    <row r="71" spans="1:5">
      <c r="A71" s="11"/>
      <c r="B71" s="11"/>
      <c r="C71" s="11"/>
      <c r="D71" s="11"/>
      <c r="E71" s="11"/>
    </row>
    <row r="72" spans="1:5">
      <c r="A72" s="11"/>
      <c r="B72" s="11"/>
      <c r="C72" s="11"/>
      <c r="D72" s="11"/>
      <c r="E72" s="11"/>
    </row>
    <row r="73" spans="1:5">
      <c r="A73" s="11"/>
      <c r="B73" s="11"/>
      <c r="C73" s="11"/>
      <c r="D73" s="11"/>
      <c r="E73" s="11"/>
    </row>
    <row r="74" spans="1:5">
      <c r="A74" s="11"/>
      <c r="B74" s="11"/>
      <c r="C74" s="11"/>
      <c r="D74" s="11"/>
      <c r="E74" s="11"/>
    </row>
    <row r="75" spans="1:5">
      <c r="A75" s="11"/>
      <c r="B75" s="11"/>
      <c r="C75" s="11"/>
      <c r="D75" s="11"/>
      <c r="E75" s="11"/>
    </row>
    <row r="76" spans="1:5">
      <c r="A76" s="11"/>
      <c r="B76" s="11"/>
      <c r="C76" s="11"/>
      <c r="D76" s="11"/>
      <c r="E76" s="11"/>
    </row>
    <row r="77" spans="1:5">
      <c r="A77" s="11"/>
      <c r="B77" s="11"/>
      <c r="C77" s="11"/>
      <c r="D77" s="11"/>
      <c r="E77" s="11"/>
    </row>
    <row r="78" spans="1:5">
      <c r="A78" s="11"/>
      <c r="B78" s="11"/>
      <c r="C78" s="11"/>
      <c r="D78" s="11"/>
      <c r="E78" s="11"/>
    </row>
    <row r="79" spans="1:5">
      <c r="A79" s="11"/>
      <c r="B79" s="11"/>
      <c r="C79" s="11"/>
      <c r="D79" s="11"/>
      <c r="E79" s="11"/>
    </row>
    <row r="80" spans="1:5">
      <c r="A80" s="11"/>
      <c r="B80" s="11"/>
      <c r="C80" s="11"/>
      <c r="D80" s="11"/>
      <c r="E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sheetData>
  <sheetProtection algorithmName="SHA-512" hashValue="txF/ilxXpLM+lLhqnq/6eujAl20bxapvQRqIJop2HOj61l2G3qs3nTzkd5AELUW8znXrSCq8+JYXvqrwc6bV8Q==" saltValue="ijZzA96IcEjRALShja9szg==" spinCount="100000" sheet="1" objects="1" scenarios="1"/>
  <mergeCells count="45">
    <mergeCell ref="A50:F50"/>
    <mergeCell ref="A45:F45"/>
    <mergeCell ref="A46:F46"/>
    <mergeCell ref="A47:F47"/>
    <mergeCell ref="A40:F40"/>
    <mergeCell ref="A41:F41"/>
    <mergeCell ref="A43:F43"/>
    <mergeCell ref="A44:F44"/>
    <mergeCell ref="A48:F48"/>
    <mergeCell ref="A42:F42"/>
    <mergeCell ref="A49:F49"/>
    <mergeCell ref="A33:F33"/>
    <mergeCell ref="A28:F28"/>
    <mergeCell ref="A30:F30"/>
    <mergeCell ref="A31:F31"/>
    <mergeCell ref="A34:F34"/>
    <mergeCell ref="A32:F32"/>
    <mergeCell ref="A29:F29"/>
    <mergeCell ref="A35:F35"/>
    <mergeCell ref="A36:F36"/>
    <mergeCell ref="A38:B38"/>
    <mergeCell ref="E37:F37"/>
    <mergeCell ref="E38:F39"/>
    <mergeCell ref="C37:D39"/>
    <mergeCell ref="A37:B37"/>
    <mergeCell ref="A16:F16"/>
    <mergeCell ref="E2:E4"/>
    <mergeCell ref="F2:F4"/>
    <mergeCell ref="A1:A5"/>
    <mergeCell ref="B2:B4"/>
    <mergeCell ref="C2:C4"/>
    <mergeCell ref="D2:D4"/>
    <mergeCell ref="A17:F17"/>
    <mergeCell ref="A18:F18"/>
    <mergeCell ref="C19:F19"/>
    <mergeCell ref="A19:B19"/>
    <mergeCell ref="A27:F27"/>
    <mergeCell ref="A23:F23"/>
    <mergeCell ref="A24:C24"/>
    <mergeCell ref="A25:C25"/>
    <mergeCell ref="A26:F26"/>
    <mergeCell ref="D24:F24"/>
    <mergeCell ref="A22:F22"/>
    <mergeCell ref="A20:F20"/>
    <mergeCell ref="A21:F21"/>
  </mergeCells>
  <phoneticPr fontId="14" type="noConversion"/>
  <printOptions horizontalCentered="1" verticalCentered="1"/>
  <pageMargins left="0.39370078740157483" right="0.39370078740157483" top="0.39370078740157483" bottom="0.39370078740157483" header="0.51181102362204722" footer="0.51181102362204722"/>
  <pageSetup paperSize="9" scale="96"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7"/>
  <sheetViews>
    <sheetView workbookViewId="0">
      <selection activeCell="D92" sqref="D92"/>
    </sheetView>
  </sheetViews>
  <sheetFormatPr defaultRowHeight="12.75"/>
  <cols>
    <col min="2" max="2" width="30.5703125" customWidth="1"/>
    <col min="3" max="3" width="10" customWidth="1"/>
    <col min="5" max="5" width="41" customWidth="1"/>
    <col min="8" max="8" width="32" customWidth="1"/>
  </cols>
  <sheetData>
    <row r="1" spans="1:8" ht="12.75" customHeight="1" thickBot="1">
      <c r="A1" s="140"/>
      <c r="B1" s="140"/>
      <c r="C1" s="140"/>
      <c r="D1" s="141"/>
      <c r="E1" s="140"/>
      <c r="F1" s="140"/>
      <c r="G1" s="140"/>
      <c r="H1" s="140"/>
    </row>
    <row r="2" spans="1:8" ht="12.75" customHeight="1" thickBot="1">
      <c r="A2" s="140"/>
      <c r="B2" s="142" t="s">
        <v>251</v>
      </c>
      <c r="C2" s="143"/>
      <c r="D2" s="144"/>
      <c r="E2" s="145" t="s">
        <v>252</v>
      </c>
      <c r="F2" s="146"/>
      <c r="G2" s="145">
        <f>COUNTIF(H3:H210,"?*")</f>
        <v>202</v>
      </c>
      <c r="H2" s="147"/>
    </row>
    <row r="3" spans="1:8" ht="12.75" customHeight="1">
      <c r="A3" s="140"/>
      <c r="B3" s="148" t="s">
        <v>253</v>
      </c>
      <c r="C3" s="149">
        <v>451</v>
      </c>
      <c r="D3" s="150">
        <f>IF(ISNUMBER(SEARCH(ZAKL_DATA!$B$14,E3)),MAX($D$2:D2)+1,0)</f>
        <v>1</v>
      </c>
      <c r="E3" s="151" t="s">
        <v>254</v>
      </c>
      <c r="F3" s="152">
        <v>2001</v>
      </c>
      <c r="G3" s="153"/>
      <c r="H3" s="154" t="str">
        <f>IFERROR(VLOOKUP(ROWS($H$3:H3),$D$3:$E$204,2,0),"")</f>
        <v>PRAHA 1</v>
      </c>
    </row>
    <row r="4" spans="1:8" ht="12.75" customHeight="1">
      <c r="A4" s="140"/>
      <c r="B4" s="155" t="s">
        <v>255</v>
      </c>
      <c r="C4" s="156">
        <v>452</v>
      </c>
      <c r="D4" s="150">
        <f>IF(ISNUMBER(SEARCH(ZAKL_DATA!$B$14,E4)),MAX($D$2:D3)+1,0)</f>
        <v>2</v>
      </c>
      <c r="E4" s="157" t="s">
        <v>256</v>
      </c>
      <c r="F4" s="158">
        <v>2002</v>
      </c>
      <c r="G4" s="159"/>
      <c r="H4" s="160" t="str">
        <f>IFERROR(VLOOKUP(ROWS($H$3:H4),$D$3:$E$204,2,0),"")</f>
        <v>PRAHA 2</v>
      </c>
    </row>
    <row r="5" spans="1:8" ht="12.75" customHeight="1">
      <c r="A5" s="140"/>
      <c r="B5" s="155" t="s">
        <v>257</v>
      </c>
      <c r="C5" s="156">
        <v>453</v>
      </c>
      <c r="D5" s="150">
        <f>IF(ISNUMBER(SEARCH(ZAKL_DATA!$B$14,E5)),MAX($D$2:D4)+1,0)</f>
        <v>3</v>
      </c>
      <c r="E5" s="157" t="s">
        <v>258</v>
      </c>
      <c r="F5" s="158">
        <v>2003</v>
      </c>
      <c r="G5" s="159"/>
      <c r="H5" s="160" t="str">
        <f>IFERROR(VLOOKUP(ROWS($H$3:H5),$D$3:$E$204,2,0),"")</f>
        <v>PRAHA 3</v>
      </c>
    </row>
    <row r="6" spans="1:8" ht="12.75" customHeight="1">
      <c r="A6" s="140"/>
      <c r="B6" s="155" t="s">
        <v>259</v>
      </c>
      <c r="C6" s="156">
        <v>454</v>
      </c>
      <c r="D6" s="150">
        <f>IF(ISNUMBER(SEARCH(ZAKL_DATA!$B$14,E6)),MAX($D$2:D5)+1,0)</f>
        <v>4</v>
      </c>
      <c r="E6" s="157" t="s">
        <v>260</v>
      </c>
      <c r="F6" s="158">
        <v>2004</v>
      </c>
      <c r="G6" s="159"/>
      <c r="H6" s="160" t="str">
        <f>IFERROR(VLOOKUP(ROWS($H$3:H6),$D$3:$E$204,2,0),"")</f>
        <v>PRAHA 4</v>
      </c>
    </row>
    <row r="7" spans="1:8" ht="12.75" customHeight="1">
      <c r="A7" s="140"/>
      <c r="B7" s="155" t="s">
        <v>261</v>
      </c>
      <c r="C7" s="156">
        <v>455</v>
      </c>
      <c r="D7" s="150">
        <f>IF(ISNUMBER(SEARCH(ZAKL_DATA!$B$14,E7)),MAX($D$2:D6)+1,0)</f>
        <v>5</v>
      </c>
      <c r="E7" s="157" t="s">
        <v>262</v>
      </c>
      <c r="F7" s="158">
        <v>2005</v>
      </c>
      <c r="G7" s="159"/>
      <c r="H7" s="160" t="str">
        <f>IFERROR(VLOOKUP(ROWS($H$3:H7),$D$3:$E$204,2,0),"")</f>
        <v>PRAHA 5</v>
      </c>
    </row>
    <row r="8" spans="1:8" ht="12.75" customHeight="1">
      <c r="A8" s="140"/>
      <c r="B8" s="155" t="s">
        <v>263</v>
      </c>
      <c r="C8" s="156">
        <v>456</v>
      </c>
      <c r="D8" s="150">
        <f>IF(ISNUMBER(SEARCH(ZAKL_DATA!$B$14,E8)),MAX($D$2:D7)+1,0)</f>
        <v>6</v>
      </c>
      <c r="E8" s="157" t="s">
        <v>264</v>
      </c>
      <c r="F8" s="158">
        <v>2006</v>
      </c>
      <c r="G8" s="159"/>
      <c r="H8" s="160" t="str">
        <f>IFERROR(VLOOKUP(ROWS($H$3:H8),$D$3:$E$204,2,0),"")</f>
        <v>PRAHA 6</v>
      </c>
    </row>
    <row r="9" spans="1:8" ht="12.75" customHeight="1">
      <c r="A9" s="140"/>
      <c r="B9" s="155" t="s">
        <v>265</v>
      </c>
      <c r="C9" s="156">
        <v>457</v>
      </c>
      <c r="D9" s="150">
        <f>IF(ISNUMBER(SEARCH(ZAKL_DATA!$B$14,E9)),MAX($D$2:D8)+1,0)</f>
        <v>7</v>
      </c>
      <c r="E9" s="157" t="s">
        <v>266</v>
      </c>
      <c r="F9" s="158">
        <v>2007</v>
      </c>
      <c r="G9" s="159"/>
      <c r="H9" s="160" t="str">
        <f>IFERROR(VLOOKUP(ROWS($H$3:H9),$D$3:$E$204,2,0),"")</f>
        <v>PRAHA 7</v>
      </c>
    </row>
    <row r="10" spans="1:8" ht="12.75" customHeight="1">
      <c r="A10" s="140"/>
      <c r="B10" s="155" t="s">
        <v>267</v>
      </c>
      <c r="C10" s="156">
        <v>458</v>
      </c>
      <c r="D10" s="150">
        <f>IF(ISNUMBER(SEARCH(ZAKL_DATA!$B$14,E10)),MAX($D$2:D9)+1,0)</f>
        <v>8</v>
      </c>
      <c r="E10" s="157" t="s">
        <v>268</v>
      </c>
      <c r="F10" s="158">
        <v>2008</v>
      </c>
      <c r="G10" s="159"/>
      <c r="H10" s="160" t="str">
        <f>IFERROR(VLOOKUP(ROWS($H$3:H10),$D$3:$E$204,2,0),"")</f>
        <v>PRAHA 8</v>
      </c>
    </row>
    <row r="11" spans="1:8" ht="12.75" customHeight="1">
      <c r="A11" s="140"/>
      <c r="B11" s="155" t="s">
        <v>269</v>
      </c>
      <c r="C11" s="156">
        <v>459</v>
      </c>
      <c r="D11" s="150">
        <f>IF(ISNUMBER(SEARCH(ZAKL_DATA!$B$14,E11)),MAX($D$2:D10)+1,0)</f>
        <v>9</v>
      </c>
      <c r="E11" s="157" t="s">
        <v>270</v>
      </c>
      <c r="F11" s="158">
        <v>2009</v>
      </c>
      <c r="G11" s="159"/>
      <c r="H11" s="160" t="str">
        <f>IFERROR(VLOOKUP(ROWS($H$3:H11),$D$3:$E$204,2,0),"")</f>
        <v>PRAHA 9</v>
      </c>
    </row>
    <row r="12" spans="1:8" ht="12.75" customHeight="1">
      <c r="A12" s="140"/>
      <c r="B12" s="155" t="s">
        <v>271</v>
      </c>
      <c r="C12" s="141">
        <v>460</v>
      </c>
      <c r="D12" s="150">
        <f>IF(ISNUMBER(SEARCH(ZAKL_DATA!$B$14,E12)),MAX($D$2:D11)+1,0)</f>
        <v>10</v>
      </c>
      <c r="E12" s="157" t="s">
        <v>272</v>
      </c>
      <c r="F12" s="158">
        <v>2010</v>
      </c>
      <c r="G12" s="159"/>
      <c r="H12" s="160" t="str">
        <f>IFERROR(VLOOKUP(ROWS($H$3:H12),$D$3:$E$204,2,0),"")</f>
        <v>PRAHA 10</v>
      </c>
    </row>
    <row r="13" spans="1:8" ht="12.75" customHeight="1">
      <c r="A13" s="140"/>
      <c r="B13" s="155" t="s">
        <v>273</v>
      </c>
      <c r="C13" s="156">
        <v>461</v>
      </c>
      <c r="D13" s="150">
        <f>IF(ISNUMBER(SEARCH(ZAKL_DATA!$B$14,E13)),MAX($D$2:D12)+1,0)</f>
        <v>11</v>
      </c>
      <c r="E13" s="157" t="s">
        <v>274</v>
      </c>
      <c r="F13" s="158">
        <v>2011</v>
      </c>
      <c r="G13" s="159"/>
      <c r="H13" s="160" t="str">
        <f>IFERROR(VLOOKUP(ROWS($H$3:H13),$D$3:$E$204,2,0),"")</f>
        <v>PRAHA-JIŽNÍ MĚSTO</v>
      </c>
    </row>
    <row r="14" spans="1:8" ht="12.75" customHeight="1">
      <c r="A14" s="140"/>
      <c r="B14" s="155" t="s">
        <v>275</v>
      </c>
      <c r="C14" s="156">
        <v>462</v>
      </c>
      <c r="D14" s="150">
        <f>IF(ISNUMBER(SEARCH(ZAKL_DATA!$B$14,E14)),MAX($D$2:D13)+1,0)</f>
        <v>12</v>
      </c>
      <c r="E14" s="157" t="s">
        <v>276</v>
      </c>
      <c r="F14" s="158">
        <v>2012</v>
      </c>
      <c r="G14" s="159"/>
      <c r="H14" s="160" t="str">
        <f>IFERROR(VLOOKUP(ROWS($H$3:H14),$D$3:$E$204,2,0),"")</f>
        <v>PRAHA-MODŘANY</v>
      </c>
    </row>
    <row r="15" spans="1:8" ht="12.75" customHeight="1">
      <c r="A15" s="140"/>
      <c r="B15" s="155" t="s">
        <v>277</v>
      </c>
      <c r="C15" s="156">
        <v>463</v>
      </c>
      <c r="D15" s="150">
        <f>IF(ISNUMBER(SEARCH(ZAKL_DATA!$B$14,E15)),MAX($D$2:D14)+1,0)</f>
        <v>13</v>
      </c>
      <c r="E15" s="157" t="s">
        <v>278</v>
      </c>
      <c r="F15" s="158">
        <v>2101</v>
      </c>
      <c r="G15" s="159"/>
      <c r="H15" s="160" t="str">
        <f>IFERROR(VLOOKUP(ROWS($H$3:H15),$D$3:$E$204,2,0),"")</f>
        <v>PRAHA - VÝCHOD</v>
      </c>
    </row>
    <row r="16" spans="1:8" ht="12.75" customHeight="1">
      <c r="A16" s="140"/>
      <c r="B16" s="155" t="s">
        <v>279</v>
      </c>
      <c r="C16" s="156">
        <v>464</v>
      </c>
      <c r="D16" s="150">
        <f>IF(ISNUMBER(SEARCH(ZAKL_DATA!$B$14,E16)),MAX($D$2:D15)+1,0)</f>
        <v>14</v>
      </c>
      <c r="E16" s="157" t="s">
        <v>280</v>
      </c>
      <c r="F16" s="158">
        <v>2102</v>
      </c>
      <c r="G16" s="159"/>
      <c r="H16" s="160" t="str">
        <f>IFERROR(VLOOKUP(ROWS($H$3:H16),$D$3:$E$204,2,0),"")</f>
        <v>PRAHA ZÁPAD</v>
      </c>
    </row>
    <row r="17" spans="1:8" ht="12.75" customHeight="1" thickBot="1">
      <c r="A17" s="140"/>
      <c r="B17" s="161" t="s">
        <v>281</v>
      </c>
      <c r="C17" s="162">
        <v>13</v>
      </c>
      <c r="D17" s="150">
        <f>IF(ISNUMBER(SEARCH(ZAKL_DATA!$B$14,E17)),MAX($D$2:D16)+1,0)</f>
        <v>15</v>
      </c>
      <c r="E17" s="157" t="s">
        <v>282</v>
      </c>
      <c r="F17" s="158">
        <v>2103</v>
      </c>
      <c r="G17" s="159"/>
      <c r="H17" s="160" t="str">
        <f>IFERROR(VLOOKUP(ROWS($H$3:H17),$D$3:$E$204,2,0),"")</f>
        <v>BENEŠOV</v>
      </c>
    </row>
    <row r="18" spans="1:8" ht="12.75" customHeight="1">
      <c r="A18" s="140"/>
      <c r="B18" s="140"/>
      <c r="C18" s="140"/>
      <c r="D18" s="150">
        <f>IF(ISNUMBER(SEARCH(ZAKL_DATA!$B$14,E18)),MAX($D$2:D17)+1,0)</f>
        <v>16</v>
      </c>
      <c r="E18" s="157" t="s">
        <v>283</v>
      </c>
      <c r="F18" s="158">
        <v>2104</v>
      </c>
      <c r="G18" s="159"/>
      <c r="H18" s="160" t="str">
        <f>IFERROR(VLOOKUP(ROWS($H$3:H18),$D$3:$E$204,2,0),"")</f>
        <v>BEROUN</v>
      </c>
    </row>
    <row r="19" spans="1:8" ht="12.75" customHeight="1">
      <c r="A19" s="140"/>
      <c r="B19" s="140"/>
      <c r="C19" s="140"/>
      <c r="D19" s="150">
        <f>IF(ISNUMBER(SEARCH(ZAKL_DATA!$B$14,E19)),MAX($D$2:D18)+1,0)</f>
        <v>17</v>
      </c>
      <c r="E19" s="157" t="s">
        <v>284</v>
      </c>
      <c r="F19" s="158">
        <v>2105</v>
      </c>
      <c r="G19" s="159"/>
      <c r="H19" s="160" t="str">
        <f>IFERROR(VLOOKUP(ROWS($H$3:H19),$D$3:$E$204,2,0),"")</f>
        <v>BRANDÝS N.L. - ST.BOL.</v>
      </c>
    </row>
    <row r="20" spans="1:8" ht="12.75" customHeight="1">
      <c r="A20" s="140"/>
      <c r="B20" s="140"/>
      <c r="C20" s="140"/>
      <c r="D20" s="150">
        <f>IF(ISNUMBER(SEARCH(ZAKL_DATA!$B$14,E20)),MAX($D$2:D19)+1,0)</f>
        <v>18</v>
      </c>
      <c r="E20" s="157" t="s">
        <v>285</v>
      </c>
      <c r="F20" s="158">
        <v>2106</v>
      </c>
      <c r="G20" s="159"/>
      <c r="H20" s="160" t="str">
        <f>IFERROR(VLOOKUP(ROWS($H$3:H20),$D$3:$E$204,2,0),"")</f>
        <v>ČÁSLAV</v>
      </c>
    </row>
    <row r="21" spans="1:8" ht="12.75" customHeight="1">
      <c r="A21" s="140"/>
      <c r="B21" s="140"/>
      <c r="C21" s="140"/>
      <c r="D21" s="150">
        <f>IF(ISNUMBER(SEARCH(ZAKL_DATA!$B$14,E21)),MAX($D$2:D20)+1,0)</f>
        <v>19</v>
      </c>
      <c r="E21" s="157" t="s">
        <v>286</v>
      </c>
      <c r="F21" s="158">
        <v>2107</v>
      </c>
      <c r="G21" s="159"/>
      <c r="H21" s="160" t="str">
        <f>IFERROR(VLOOKUP(ROWS($H$3:H21),$D$3:$E$204,2,0),"")</f>
        <v>ČESKÝ BROD</v>
      </c>
    </row>
    <row r="22" spans="1:8" ht="12.75" customHeight="1">
      <c r="A22" s="140"/>
      <c r="B22" s="140"/>
      <c r="C22" s="140"/>
      <c r="D22" s="150">
        <f>IF(ISNUMBER(SEARCH(ZAKL_DATA!$B$14,E22)),MAX($D$2:D21)+1,0)</f>
        <v>20</v>
      </c>
      <c r="E22" s="157" t="s">
        <v>287</v>
      </c>
      <c r="F22" s="158">
        <v>2108</v>
      </c>
      <c r="G22" s="159"/>
      <c r="H22" s="160" t="str">
        <f>IFERROR(VLOOKUP(ROWS($H$3:H22),$D$3:$E$204,2,0),"")</f>
        <v>DOBŘÍŠ</v>
      </c>
    </row>
    <row r="23" spans="1:8" ht="12.75" customHeight="1">
      <c r="A23" s="140"/>
      <c r="B23" s="140"/>
      <c r="C23" s="140"/>
      <c r="D23" s="150">
        <f>IF(ISNUMBER(SEARCH(ZAKL_DATA!$B$14,E23)),MAX($D$2:D22)+1,0)</f>
        <v>21</v>
      </c>
      <c r="E23" s="157" t="s">
        <v>288</v>
      </c>
      <c r="F23" s="158">
        <v>2109</v>
      </c>
      <c r="G23" s="159"/>
      <c r="H23" s="160" t="str">
        <f>IFERROR(VLOOKUP(ROWS($H$3:H23),$D$3:$E$204,2,0),"")</f>
        <v>HOŘOVICE</v>
      </c>
    </row>
    <row r="24" spans="1:8" ht="12.75" customHeight="1">
      <c r="A24" s="140"/>
      <c r="B24" s="140"/>
      <c r="C24" s="140"/>
      <c r="D24" s="150">
        <f>IF(ISNUMBER(SEARCH(ZAKL_DATA!$B$14,E24)),MAX($D$2:D23)+1,0)</f>
        <v>22</v>
      </c>
      <c r="E24" s="157" t="s">
        <v>289</v>
      </c>
      <c r="F24" s="158">
        <v>2110</v>
      </c>
      <c r="G24" s="159"/>
      <c r="H24" s="160" t="str">
        <f>IFERROR(VLOOKUP(ROWS($H$3:H24),$D$3:$E$204,2,0),"")</f>
        <v>KLADNO</v>
      </c>
    </row>
    <row r="25" spans="1:8" ht="12.75" customHeight="1">
      <c r="A25" s="140"/>
      <c r="B25" s="140"/>
      <c r="C25" s="140"/>
      <c r="D25" s="150">
        <f>IF(ISNUMBER(SEARCH(ZAKL_DATA!$B$14,E25)),MAX($D$2:D24)+1,0)</f>
        <v>23</v>
      </c>
      <c r="E25" s="157" t="s">
        <v>290</v>
      </c>
      <c r="F25" s="158">
        <v>2111</v>
      </c>
      <c r="G25" s="159"/>
      <c r="H25" s="160" t="str">
        <f>IFERROR(VLOOKUP(ROWS($H$3:H25),$D$3:$E$204,2,0),"")</f>
        <v>KOLÍN</v>
      </c>
    </row>
    <row r="26" spans="1:8" ht="12.75" customHeight="1">
      <c r="A26" s="140"/>
      <c r="B26" s="140"/>
      <c r="C26" s="140"/>
      <c r="D26" s="150">
        <f>IF(ISNUMBER(SEARCH(ZAKL_DATA!$B$14,E26)),MAX($D$2:D25)+1,0)</f>
        <v>24</v>
      </c>
      <c r="E26" s="157" t="s">
        <v>291</v>
      </c>
      <c r="F26" s="158">
        <v>2112</v>
      </c>
      <c r="G26" s="159"/>
      <c r="H26" s="160" t="str">
        <f>IFERROR(VLOOKUP(ROWS($H$3:H26),$D$3:$E$204,2,0),"")</f>
        <v>KRALUPY NAD VLTAVOU</v>
      </c>
    </row>
    <row r="27" spans="1:8" ht="12.75" customHeight="1">
      <c r="A27" s="140"/>
      <c r="B27" s="140"/>
      <c r="C27" s="140"/>
      <c r="D27" s="150">
        <f>IF(ISNUMBER(SEARCH(ZAKL_DATA!$B$14,E27)),MAX($D$2:D26)+1,0)</f>
        <v>25</v>
      </c>
      <c r="E27" s="157" t="s">
        <v>292</v>
      </c>
      <c r="F27" s="158">
        <v>2113</v>
      </c>
      <c r="G27" s="159"/>
      <c r="H27" s="160" t="str">
        <f>IFERROR(VLOOKUP(ROWS($H$3:H27),$D$3:$E$204,2,0),"")</f>
        <v>KUTNÁ HORA</v>
      </c>
    </row>
    <row r="28" spans="1:8" ht="12.75" customHeight="1">
      <c r="A28" s="140"/>
      <c r="B28" s="140"/>
      <c r="C28" s="140"/>
      <c r="D28" s="150">
        <f>IF(ISNUMBER(SEARCH(ZAKL_DATA!$B$14,E28)),MAX($D$2:D27)+1,0)</f>
        <v>26</v>
      </c>
      <c r="E28" s="157" t="s">
        <v>293</v>
      </c>
      <c r="F28" s="158">
        <v>2114</v>
      </c>
      <c r="G28" s="159"/>
      <c r="H28" s="160" t="str">
        <f>IFERROR(VLOOKUP(ROWS($H$3:H28),$D$3:$E$204,2,0),"")</f>
        <v>MĚLNÍK</v>
      </c>
    </row>
    <row r="29" spans="1:8" ht="12.75" customHeight="1">
      <c r="A29" s="140"/>
      <c r="B29" s="140"/>
      <c r="C29" s="140"/>
      <c r="D29" s="150">
        <f>IF(ISNUMBER(SEARCH(ZAKL_DATA!$B$14,E29)),MAX($D$2:D28)+1,0)</f>
        <v>27</v>
      </c>
      <c r="E29" s="157" t="s">
        <v>294</v>
      </c>
      <c r="F29" s="158">
        <v>2115</v>
      </c>
      <c r="G29" s="159"/>
      <c r="H29" s="160" t="str">
        <f>IFERROR(VLOOKUP(ROWS($H$3:H29),$D$3:$E$204,2,0),"")</f>
        <v>MLADÁ BOLESLAV</v>
      </c>
    </row>
    <row r="30" spans="1:8" ht="12.75" customHeight="1">
      <c r="A30" s="140"/>
      <c r="B30" s="140"/>
      <c r="C30" s="140"/>
      <c r="D30" s="150">
        <f>IF(ISNUMBER(SEARCH(ZAKL_DATA!$B$14,E30)),MAX($D$2:D29)+1,0)</f>
        <v>28</v>
      </c>
      <c r="E30" s="157" t="s">
        <v>295</v>
      </c>
      <c r="F30" s="158">
        <v>2116</v>
      </c>
      <c r="G30" s="159"/>
      <c r="H30" s="160" t="str">
        <f>IFERROR(VLOOKUP(ROWS($H$3:H30),$D$3:$E$204,2,0),"")</f>
        <v>MNICHOVO HRADIŠTĚ</v>
      </c>
    </row>
    <row r="31" spans="1:8" ht="12.75" customHeight="1">
      <c r="A31" s="140"/>
      <c r="B31" s="140"/>
      <c r="C31" s="140"/>
      <c r="D31" s="150">
        <f>IF(ISNUMBER(SEARCH(ZAKL_DATA!$B$14,E31)),MAX($D$2:D30)+1,0)</f>
        <v>29</v>
      </c>
      <c r="E31" s="157" t="s">
        <v>296</v>
      </c>
      <c r="F31" s="158">
        <v>2117</v>
      </c>
      <c r="G31" s="159"/>
      <c r="H31" s="160" t="str">
        <f>IFERROR(VLOOKUP(ROWS($H$3:H31),$D$3:$E$204,2,0),"")</f>
        <v>NERATOVICE</v>
      </c>
    </row>
    <row r="32" spans="1:8" ht="12.75" customHeight="1">
      <c r="A32" s="140"/>
      <c r="B32" s="140"/>
      <c r="C32" s="140"/>
      <c r="D32" s="150">
        <f>IF(ISNUMBER(SEARCH(ZAKL_DATA!$B$14,E32)),MAX($D$2:D31)+1,0)</f>
        <v>30</v>
      </c>
      <c r="E32" s="157" t="s">
        <v>297</v>
      </c>
      <c r="F32" s="158">
        <v>2118</v>
      </c>
      <c r="G32" s="159"/>
      <c r="H32" s="160" t="str">
        <f>IFERROR(VLOOKUP(ROWS($H$3:H32),$D$3:$E$204,2,0),"")</f>
        <v>NYMBURK</v>
      </c>
    </row>
    <row r="33" spans="1:8" ht="12.75" customHeight="1">
      <c r="A33" s="140"/>
      <c r="B33" s="140"/>
      <c r="C33" s="140"/>
      <c r="D33" s="150">
        <f>IF(ISNUMBER(SEARCH(ZAKL_DATA!$B$14,E33)),MAX($D$2:D32)+1,0)</f>
        <v>31</v>
      </c>
      <c r="E33" s="157" t="s">
        <v>298</v>
      </c>
      <c r="F33" s="158">
        <v>2119</v>
      </c>
      <c r="G33" s="159"/>
      <c r="H33" s="160" t="str">
        <f>IFERROR(VLOOKUP(ROWS($H$3:H33),$D$3:$E$204,2,0),"")</f>
        <v>PODĚBRADY</v>
      </c>
    </row>
    <row r="34" spans="1:8" ht="12.75" customHeight="1">
      <c r="A34" s="140"/>
      <c r="B34" s="140"/>
      <c r="C34" s="140"/>
      <c r="D34" s="150">
        <f>IF(ISNUMBER(SEARCH(ZAKL_DATA!$B$14,E34)),MAX($D$2:D33)+1,0)</f>
        <v>32</v>
      </c>
      <c r="E34" s="157" t="s">
        <v>299</v>
      </c>
      <c r="F34" s="158">
        <v>2120</v>
      </c>
      <c r="G34" s="159"/>
      <c r="H34" s="160" t="str">
        <f>IFERROR(VLOOKUP(ROWS($H$3:H34),$D$3:$E$204,2,0),"")</f>
        <v>PŘÍBRAM</v>
      </c>
    </row>
    <row r="35" spans="1:8" ht="12.75" customHeight="1">
      <c r="A35" s="140"/>
      <c r="B35" s="140"/>
      <c r="C35" s="140"/>
      <c r="D35" s="150">
        <f>IF(ISNUMBER(SEARCH(ZAKL_DATA!$B$14,E35)),MAX($D$2:D34)+1,0)</f>
        <v>33</v>
      </c>
      <c r="E35" s="157" t="s">
        <v>300</v>
      </c>
      <c r="F35" s="158">
        <v>2121</v>
      </c>
      <c r="G35" s="159"/>
      <c r="H35" s="160" t="str">
        <f>IFERROR(VLOOKUP(ROWS($H$3:H35),$D$3:$E$204,2,0),"")</f>
        <v>RAKOVNÍK</v>
      </c>
    </row>
    <row r="36" spans="1:8" ht="12.75" customHeight="1">
      <c r="A36" s="140"/>
      <c r="B36" s="140"/>
      <c r="C36" s="140"/>
      <c r="D36" s="150">
        <f>IF(ISNUMBER(SEARCH(ZAKL_DATA!$B$14,E36)),MAX($D$2:D35)+1,0)</f>
        <v>34</v>
      </c>
      <c r="E36" s="157" t="s">
        <v>301</v>
      </c>
      <c r="F36" s="158">
        <v>2122</v>
      </c>
      <c r="G36" s="159"/>
      <c r="H36" s="160" t="str">
        <f>IFERROR(VLOOKUP(ROWS($H$3:H36),$D$3:$E$204,2,0),"")</f>
        <v>ŘÍČANY</v>
      </c>
    </row>
    <row r="37" spans="1:8" ht="12.75" customHeight="1">
      <c r="A37" s="140"/>
      <c r="B37" s="140"/>
      <c r="C37" s="140"/>
      <c r="D37" s="150">
        <f>IF(ISNUMBER(SEARCH(ZAKL_DATA!$B$14,E37)),MAX($D$2:D36)+1,0)</f>
        <v>35</v>
      </c>
      <c r="E37" s="157" t="s">
        <v>302</v>
      </c>
      <c r="F37" s="158">
        <v>2123</v>
      </c>
      <c r="G37" s="159"/>
      <c r="H37" s="160" t="str">
        <f>IFERROR(VLOOKUP(ROWS($H$3:H37),$D$3:$E$204,2,0),"")</f>
        <v>SEDLČANY</v>
      </c>
    </row>
    <row r="38" spans="1:8" ht="12.75" customHeight="1">
      <c r="A38" s="140"/>
      <c r="B38" s="140"/>
      <c r="C38" s="140"/>
      <c r="D38" s="150">
        <f>IF(ISNUMBER(SEARCH(ZAKL_DATA!$B$14,E38)),MAX($D$2:D37)+1,0)</f>
        <v>36</v>
      </c>
      <c r="E38" s="157" t="s">
        <v>303</v>
      </c>
      <c r="F38" s="158">
        <v>2124</v>
      </c>
      <c r="G38" s="159"/>
      <c r="H38" s="160" t="str">
        <f>IFERROR(VLOOKUP(ROWS($H$3:H38),$D$3:$E$204,2,0),"")</f>
        <v>SLANÝ</v>
      </c>
    </row>
    <row r="39" spans="1:8" ht="12.75" customHeight="1">
      <c r="A39" s="140"/>
      <c r="B39" s="140"/>
      <c r="C39" s="140"/>
      <c r="D39" s="150">
        <f>IF(ISNUMBER(SEARCH(ZAKL_DATA!$B$14,E39)),MAX($D$2:D38)+1,0)</f>
        <v>37</v>
      </c>
      <c r="E39" s="157" t="s">
        <v>304</v>
      </c>
      <c r="F39" s="158">
        <v>2125</v>
      </c>
      <c r="G39" s="159"/>
      <c r="H39" s="160" t="str">
        <f>IFERROR(VLOOKUP(ROWS($H$3:H39),$D$3:$E$204,2,0),"")</f>
        <v>VLAŠIM</v>
      </c>
    </row>
    <row r="40" spans="1:8" ht="12.75" customHeight="1">
      <c r="A40" s="140"/>
      <c r="B40" s="140"/>
      <c r="C40" s="140"/>
      <c r="D40" s="150">
        <f>IF(ISNUMBER(SEARCH(ZAKL_DATA!$B$14,E40)),MAX($D$2:D39)+1,0)</f>
        <v>38</v>
      </c>
      <c r="E40" s="157" t="s">
        <v>305</v>
      </c>
      <c r="F40" s="158">
        <v>2126</v>
      </c>
      <c r="G40" s="159"/>
      <c r="H40" s="160" t="str">
        <f>IFERROR(VLOOKUP(ROWS($H$3:H40),$D$3:$E$204,2,0),"")</f>
        <v>VOTICE</v>
      </c>
    </row>
    <row r="41" spans="1:8" ht="12.75" customHeight="1">
      <c r="A41" s="140"/>
      <c r="B41" s="140"/>
      <c r="C41" s="140"/>
      <c r="D41" s="150">
        <f>IF(ISNUMBER(SEARCH(ZAKL_DATA!$B$14,E41)),MAX($D$2:D40)+1,0)</f>
        <v>39</v>
      </c>
      <c r="E41" s="157" t="s">
        <v>306</v>
      </c>
      <c r="F41" s="158">
        <v>2201</v>
      </c>
      <c r="G41" s="159"/>
      <c r="H41" s="160" t="str">
        <f>IFERROR(VLOOKUP(ROWS($H$3:H41),$D$3:$E$204,2,0),"")</f>
        <v>ČESKÉ BUDĚJOVICE</v>
      </c>
    </row>
    <row r="42" spans="1:8" ht="12.75" customHeight="1">
      <c r="A42" s="140"/>
      <c r="B42" s="140"/>
      <c r="C42" s="140"/>
      <c r="D42" s="150">
        <f>IF(ISNUMBER(SEARCH(ZAKL_DATA!$B$14,E42)),MAX($D$2:D41)+1,0)</f>
        <v>40</v>
      </c>
      <c r="E42" s="157" t="s">
        <v>307</v>
      </c>
      <c r="F42" s="158">
        <v>2202</v>
      </c>
      <c r="G42" s="159"/>
      <c r="H42" s="160" t="str">
        <f>IFERROR(VLOOKUP(ROWS($H$3:H42),$D$3:$E$204,2,0),"")</f>
        <v>BLATNÁ</v>
      </c>
    </row>
    <row r="43" spans="1:8" ht="12.75" customHeight="1">
      <c r="A43" s="140"/>
      <c r="B43" s="140"/>
      <c r="C43" s="140"/>
      <c r="D43" s="150">
        <f>IF(ISNUMBER(SEARCH(ZAKL_DATA!$B$14,E43)),MAX($D$2:D42)+1,0)</f>
        <v>41</v>
      </c>
      <c r="E43" s="157" t="s">
        <v>308</v>
      </c>
      <c r="F43" s="158">
        <v>2203</v>
      </c>
      <c r="G43" s="159"/>
      <c r="H43" s="160" t="str">
        <f>IFERROR(VLOOKUP(ROWS($H$3:H43),$D$3:$E$204,2,0),"")</f>
        <v>ČESKÝ KRUMLOV</v>
      </c>
    </row>
    <row r="44" spans="1:8" ht="12.75" customHeight="1">
      <c r="A44" s="140"/>
      <c r="B44" s="140"/>
      <c r="C44" s="140"/>
      <c r="D44" s="150">
        <f>IF(ISNUMBER(SEARCH(ZAKL_DATA!$B$14,E44)),MAX($D$2:D43)+1,0)</f>
        <v>42</v>
      </c>
      <c r="E44" s="157" t="s">
        <v>309</v>
      </c>
      <c r="F44" s="158">
        <v>2204</v>
      </c>
      <c r="G44" s="159"/>
      <c r="H44" s="160" t="str">
        <f>IFERROR(VLOOKUP(ROWS($H$3:H44),$D$3:$E$204,2,0),"")</f>
        <v>DAČICE</v>
      </c>
    </row>
    <row r="45" spans="1:8" ht="12.75" customHeight="1">
      <c r="A45" s="140"/>
      <c r="B45" s="140"/>
      <c r="C45" s="140"/>
      <c r="D45" s="150">
        <f>IF(ISNUMBER(SEARCH(ZAKL_DATA!$B$14,E45)),MAX($D$2:D44)+1,0)</f>
        <v>43</v>
      </c>
      <c r="E45" s="157" t="s">
        <v>310</v>
      </c>
      <c r="F45" s="158">
        <v>2205</v>
      </c>
      <c r="G45" s="159"/>
      <c r="H45" s="160" t="str">
        <f>IFERROR(VLOOKUP(ROWS($H$3:H45),$D$3:$E$204,2,0),"")</f>
        <v>JINDŘICHŮV HRADEC</v>
      </c>
    </row>
    <row r="46" spans="1:8" ht="12.75" customHeight="1">
      <c r="A46" s="140"/>
      <c r="B46" s="140"/>
      <c r="C46" s="140"/>
      <c r="D46" s="150">
        <f>IF(ISNUMBER(SEARCH(ZAKL_DATA!$B$14,E46)),MAX($D$2:D45)+1,0)</f>
        <v>44</v>
      </c>
      <c r="E46" s="157" t="s">
        <v>311</v>
      </c>
      <c r="F46" s="158">
        <v>2206</v>
      </c>
      <c r="G46" s="159"/>
      <c r="H46" s="160" t="str">
        <f>IFERROR(VLOOKUP(ROWS($H$3:H46),$D$3:$E$204,2,0),"")</f>
        <v>KAPLICE</v>
      </c>
    </row>
    <row r="47" spans="1:8" ht="12.75" customHeight="1">
      <c r="A47" s="140"/>
      <c r="B47" s="140"/>
      <c r="C47" s="140"/>
      <c r="D47" s="150">
        <f>IF(ISNUMBER(SEARCH(ZAKL_DATA!$B$14,E47)),MAX($D$2:D46)+1,0)</f>
        <v>45</v>
      </c>
      <c r="E47" s="157" t="s">
        <v>312</v>
      </c>
      <c r="F47" s="158">
        <v>2207</v>
      </c>
      <c r="G47" s="159"/>
      <c r="H47" s="160" t="str">
        <f>IFERROR(VLOOKUP(ROWS($H$3:H47),$D$3:$E$204,2,0),"")</f>
        <v>MILEVSKO</v>
      </c>
    </row>
    <row r="48" spans="1:8" ht="12.75" customHeight="1">
      <c r="A48" s="140"/>
      <c r="B48" s="140"/>
      <c r="C48" s="140"/>
      <c r="D48" s="150">
        <f>IF(ISNUMBER(SEARCH(ZAKL_DATA!$B$14,E48)),MAX($D$2:D47)+1,0)</f>
        <v>46</v>
      </c>
      <c r="E48" s="157" t="s">
        <v>313</v>
      </c>
      <c r="F48" s="158">
        <v>2208</v>
      </c>
      <c r="G48" s="159"/>
      <c r="H48" s="160" t="str">
        <f>IFERROR(VLOOKUP(ROWS($H$3:H48),$D$3:$E$204,2,0),"")</f>
        <v>PÍSEK</v>
      </c>
    </row>
    <row r="49" spans="1:8" ht="12.75" customHeight="1">
      <c r="A49" s="140"/>
      <c r="B49" s="140"/>
      <c r="C49" s="140"/>
      <c r="D49" s="150">
        <f>IF(ISNUMBER(SEARCH(ZAKL_DATA!$B$14,E49)),MAX($D$2:D48)+1,0)</f>
        <v>47</v>
      </c>
      <c r="E49" s="157" t="s">
        <v>314</v>
      </c>
      <c r="F49" s="158">
        <v>2209</v>
      </c>
      <c r="G49" s="159"/>
      <c r="H49" s="160" t="str">
        <f>IFERROR(VLOOKUP(ROWS($H$3:H49),$D$3:$E$204,2,0),"")</f>
        <v>PRACHATICE</v>
      </c>
    </row>
    <row r="50" spans="1:8" ht="12.75" customHeight="1">
      <c r="A50" s="140"/>
      <c r="B50" s="140"/>
      <c r="C50" s="140"/>
      <c r="D50" s="150">
        <f>IF(ISNUMBER(SEARCH(ZAKL_DATA!$B$14,E50)),MAX($D$2:D49)+1,0)</f>
        <v>48</v>
      </c>
      <c r="E50" s="157" t="s">
        <v>315</v>
      </c>
      <c r="F50" s="158">
        <v>2210</v>
      </c>
      <c r="G50" s="159"/>
      <c r="H50" s="160" t="str">
        <f>IFERROR(VLOOKUP(ROWS($H$3:H50),$D$3:$E$204,2,0),"")</f>
        <v>SOBĚSLAV</v>
      </c>
    </row>
    <row r="51" spans="1:8" ht="12.75" customHeight="1">
      <c r="A51" s="140"/>
      <c r="B51" s="140"/>
      <c r="C51" s="140"/>
      <c r="D51" s="150">
        <f>IF(ISNUMBER(SEARCH(ZAKL_DATA!$B$14,E51)),MAX($D$2:D50)+1,0)</f>
        <v>49</v>
      </c>
      <c r="E51" s="157" t="s">
        <v>316</v>
      </c>
      <c r="F51" s="158">
        <v>2211</v>
      </c>
      <c r="G51" s="159"/>
      <c r="H51" s="160" t="str">
        <f>IFERROR(VLOOKUP(ROWS($H$3:H51),$D$3:$E$204,2,0),"")</f>
        <v>STRAKONICE</v>
      </c>
    </row>
    <row r="52" spans="1:8" ht="12.75" customHeight="1">
      <c r="A52" s="140"/>
      <c r="B52" s="140"/>
      <c r="C52" s="140"/>
      <c r="D52" s="150">
        <f>IF(ISNUMBER(SEARCH(ZAKL_DATA!$B$14,E52)),MAX($D$2:D51)+1,0)</f>
        <v>50</v>
      </c>
      <c r="E52" s="157" t="s">
        <v>317</v>
      </c>
      <c r="F52" s="158">
        <v>2212</v>
      </c>
      <c r="G52" s="159"/>
      <c r="H52" s="160" t="str">
        <f>IFERROR(VLOOKUP(ROWS($H$3:H52),$D$3:$E$204,2,0),"")</f>
        <v>TÁBOR</v>
      </c>
    </row>
    <row r="53" spans="1:8" ht="12.75" customHeight="1">
      <c r="A53" s="140"/>
      <c r="B53" s="140"/>
      <c r="C53" s="140"/>
      <c r="D53" s="150">
        <f>IF(ISNUMBER(SEARCH(ZAKL_DATA!$B$14,E53)),MAX($D$2:D52)+1,0)</f>
        <v>51</v>
      </c>
      <c r="E53" s="157" t="s">
        <v>318</v>
      </c>
      <c r="F53" s="158">
        <v>2213</v>
      </c>
      <c r="G53" s="159"/>
      <c r="H53" s="160" t="str">
        <f>IFERROR(VLOOKUP(ROWS($H$3:H53),$D$3:$E$204,2,0),"")</f>
        <v>TRHOVÉ SVINY</v>
      </c>
    </row>
    <row r="54" spans="1:8" ht="12.75" customHeight="1">
      <c r="A54" s="140"/>
      <c r="B54" s="140"/>
      <c r="C54" s="140"/>
      <c r="D54" s="150">
        <f>IF(ISNUMBER(SEARCH(ZAKL_DATA!$B$14,E54)),MAX($D$2:D53)+1,0)</f>
        <v>52</v>
      </c>
      <c r="E54" s="157" t="s">
        <v>319</v>
      </c>
      <c r="F54" s="158">
        <v>2214</v>
      </c>
      <c r="G54" s="159"/>
      <c r="H54" s="160" t="str">
        <f>IFERROR(VLOOKUP(ROWS($H$3:H54),$D$3:$E$204,2,0),"")</f>
        <v>TŘEBOŇ</v>
      </c>
    </row>
    <row r="55" spans="1:8" ht="12.75" customHeight="1">
      <c r="A55" s="140"/>
      <c r="B55" s="140"/>
      <c r="C55" s="140"/>
      <c r="D55" s="150">
        <f>IF(ISNUMBER(SEARCH(ZAKL_DATA!$B$14,E55)),MAX($D$2:D54)+1,0)</f>
        <v>53</v>
      </c>
      <c r="E55" s="157" t="s">
        <v>320</v>
      </c>
      <c r="F55" s="158">
        <v>2215</v>
      </c>
      <c r="G55" s="159"/>
      <c r="H55" s="160" t="str">
        <f>IFERROR(VLOOKUP(ROWS($H$3:H55),$D$3:$E$204,2,0),"")</f>
        <v>TÝN NAD VLTAVOU</v>
      </c>
    </row>
    <row r="56" spans="1:8" ht="12.75" customHeight="1">
      <c r="A56" s="140"/>
      <c r="B56" s="140"/>
      <c r="C56" s="140"/>
      <c r="D56" s="150">
        <f>IF(ISNUMBER(SEARCH(ZAKL_DATA!$B$14,E56)),MAX($D$2:D55)+1,0)</f>
        <v>54</v>
      </c>
      <c r="E56" s="157" t="s">
        <v>321</v>
      </c>
      <c r="F56" s="158">
        <v>2216</v>
      </c>
      <c r="G56" s="159"/>
      <c r="H56" s="160" t="str">
        <f>IFERROR(VLOOKUP(ROWS($H$3:H56),$D$3:$E$204,2,0),"")</f>
        <v>VIMPERK</v>
      </c>
    </row>
    <row r="57" spans="1:8" ht="12.75" customHeight="1">
      <c r="A57" s="140"/>
      <c r="B57" s="140"/>
      <c r="C57" s="140"/>
      <c r="D57" s="150">
        <f>IF(ISNUMBER(SEARCH(ZAKL_DATA!$B$14,E57)),MAX($D$2:D56)+1,0)</f>
        <v>55</v>
      </c>
      <c r="E57" s="157" t="s">
        <v>322</v>
      </c>
      <c r="F57" s="158">
        <v>2217</v>
      </c>
      <c r="G57" s="159"/>
      <c r="H57" s="160" t="str">
        <f>IFERROR(VLOOKUP(ROWS($H$3:H57),$D$3:$E$204,2,0),"")</f>
        <v>VODŇANY</v>
      </c>
    </row>
    <row r="58" spans="1:8" ht="12.75" customHeight="1">
      <c r="A58" s="140"/>
      <c r="B58" s="140"/>
      <c r="C58" s="140"/>
      <c r="D58" s="150">
        <f>IF(ISNUMBER(SEARCH(ZAKL_DATA!$B$14,E58)),MAX($D$2:D57)+1,0)</f>
        <v>56</v>
      </c>
      <c r="E58" s="157" t="s">
        <v>323</v>
      </c>
      <c r="F58" s="158">
        <v>2301</v>
      </c>
      <c r="G58" s="159"/>
      <c r="H58" s="160" t="str">
        <f>IFERROR(VLOOKUP(ROWS($H$3:H58),$D$3:$E$204,2,0),"")</f>
        <v>PLZEŇ</v>
      </c>
    </row>
    <row r="59" spans="1:8" ht="12.75" customHeight="1">
      <c r="A59" s="140"/>
      <c r="B59" s="140"/>
      <c r="C59" s="140"/>
      <c r="D59" s="150">
        <f>IF(ISNUMBER(SEARCH(ZAKL_DATA!$B$14,E59)),MAX($D$2:D58)+1,0)</f>
        <v>57</v>
      </c>
      <c r="E59" s="157" t="s">
        <v>324</v>
      </c>
      <c r="F59" s="158">
        <v>2302</v>
      </c>
      <c r="G59" s="159"/>
      <c r="H59" s="160" t="str">
        <f>IFERROR(VLOOKUP(ROWS($H$3:H59),$D$3:$E$204,2,0),"")</f>
        <v>PLZEŇ-SEVER</v>
      </c>
    </row>
    <row r="60" spans="1:8" ht="12.75" customHeight="1">
      <c r="A60" s="140"/>
      <c r="B60" s="140"/>
      <c r="C60" s="140"/>
      <c r="D60" s="150">
        <f>IF(ISNUMBER(SEARCH(ZAKL_DATA!$B$14,E60)),MAX($D$2:D59)+1,0)</f>
        <v>58</v>
      </c>
      <c r="E60" s="157" t="s">
        <v>325</v>
      </c>
      <c r="F60" s="158">
        <v>2303</v>
      </c>
      <c r="G60" s="159"/>
      <c r="H60" s="160" t="str">
        <f>IFERROR(VLOOKUP(ROWS($H$3:H60),$D$3:$E$204,2,0),"")</f>
        <v>PLZEŇ-JIH</v>
      </c>
    </row>
    <row r="61" spans="1:8" ht="12.75" customHeight="1">
      <c r="A61" s="140"/>
      <c r="B61" s="140"/>
      <c r="C61" s="140"/>
      <c r="D61" s="150">
        <f>IF(ISNUMBER(SEARCH(ZAKL_DATA!$B$14,E61)),MAX($D$2:D60)+1,0)</f>
        <v>59</v>
      </c>
      <c r="E61" s="157" t="s">
        <v>326</v>
      </c>
      <c r="F61" s="158">
        <v>2304</v>
      </c>
      <c r="G61" s="159"/>
      <c r="H61" s="160" t="str">
        <f>IFERROR(VLOOKUP(ROWS($H$3:H61),$D$3:$E$204,2,0),"")</f>
        <v>BLOVICE</v>
      </c>
    </row>
    <row r="62" spans="1:8" ht="12.75" customHeight="1">
      <c r="A62" s="140"/>
      <c r="B62" s="140"/>
      <c r="C62" s="140"/>
      <c r="D62" s="150">
        <f>IF(ISNUMBER(SEARCH(ZAKL_DATA!$B$14,E62)),MAX($D$2:D61)+1,0)</f>
        <v>60</v>
      </c>
      <c r="E62" s="157" t="s">
        <v>327</v>
      </c>
      <c r="F62" s="158">
        <v>2305</v>
      </c>
      <c r="G62" s="159"/>
      <c r="H62" s="160" t="str">
        <f>IFERROR(VLOOKUP(ROWS($H$3:H62),$D$3:$E$204,2,0),"")</f>
        <v>DOMAŽLICE</v>
      </c>
    </row>
    <row r="63" spans="1:8" ht="12.75" customHeight="1">
      <c r="A63" s="140"/>
      <c r="B63" s="140"/>
      <c r="C63" s="140"/>
      <c r="D63" s="150">
        <f>IF(ISNUMBER(SEARCH(ZAKL_DATA!$B$14,E63)),MAX($D$2:D62)+1,0)</f>
        <v>61</v>
      </c>
      <c r="E63" s="157" t="s">
        <v>328</v>
      </c>
      <c r="F63" s="158">
        <v>2306</v>
      </c>
      <c r="G63" s="159"/>
      <c r="H63" s="160" t="str">
        <f>IFERROR(VLOOKUP(ROWS($H$3:H63),$D$3:$E$204,2,0),"")</f>
        <v>HORAŽĎOVICE</v>
      </c>
    </row>
    <row r="64" spans="1:8" ht="12.75" customHeight="1">
      <c r="A64" s="140"/>
      <c r="B64" s="140"/>
      <c r="C64" s="140"/>
      <c r="D64" s="150">
        <f>IF(ISNUMBER(SEARCH(ZAKL_DATA!$B$14,E64)),MAX($D$2:D63)+1,0)</f>
        <v>62</v>
      </c>
      <c r="E64" s="157" t="s">
        <v>329</v>
      </c>
      <c r="F64" s="158">
        <v>2307</v>
      </c>
      <c r="G64" s="159"/>
      <c r="H64" s="160" t="str">
        <f>IFERROR(VLOOKUP(ROWS($H$3:H64),$D$3:$E$204,2,0),"")</f>
        <v>HORŠOVSKÝ TÝN</v>
      </c>
    </row>
    <row r="65" spans="1:8" ht="12.75" customHeight="1">
      <c r="A65" s="140"/>
      <c r="B65" s="140"/>
      <c r="C65" s="140"/>
      <c r="D65" s="150">
        <f>IF(ISNUMBER(SEARCH(ZAKL_DATA!$B$14,E65)),MAX($D$2:D64)+1,0)</f>
        <v>63</v>
      </c>
      <c r="E65" s="157" t="s">
        <v>330</v>
      </c>
      <c r="F65" s="158">
        <v>2308</v>
      </c>
      <c r="G65" s="159"/>
      <c r="H65" s="160" t="str">
        <f>IFERROR(VLOOKUP(ROWS($H$3:H65),$D$3:$E$204,2,0),"")</f>
        <v>KLATOVY</v>
      </c>
    </row>
    <row r="66" spans="1:8" ht="12.75" customHeight="1">
      <c r="A66" s="140"/>
      <c r="B66" s="140"/>
      <c r="C66" s="140"/>
      <c r="D66" s="150">
        <f>IF(ISNUMBER(SEARCH(ZAKL_DATA!$B$14,E66)),MAX($D$2:D65)+1,0)</f>
        <v>64</v>
      </c>
      <c r="E66" s="157" t="s">
        <v>331</v>
      </c>
      <c r="F66" s="158">
        <v>2309</v>
      </c>
      <c r="G66" s="159"/>
      <c r="H66" s="160" t="str">
        <f>IFERROR(VLOOKUP(ROWS($H$3:H66),$D$3:$E$204,2,0),"")</f>
        <v>KRALOVICE</v>
      </c>
    </row>
    <row r="67" spans="1:8" ht="12.75" customHeight="1">
      <c r="A67" s="140"/>
      <c r="B67" s="140"/>
      <c r="C67" s="140"/>
      <c r="D67" s="150">
        <f>IF(ISNUMBER(SEARCH(ZAKL_DATA!$B$14,E67)),MAX($D$2:D66)+1,0)</f>
        <v>65</v>
      </c>
      <c r="E67" s="157" t="s">
        <v>332</v>
      </c>
      <c r="F67" s="158">
        <v>2310</v>
      </c>
      <c r="G67" s="159"/>
      <c r="H67" s="160" t="str">
        <f>IFERROR(VLOOKUP(ROWS($H$3:H67),$D$3:$E$204,2,0),"")</f>
        <v>NEPOMUK</v>
      </c>
    </row>
    <row r="68" spans="1:8" ht="12.75" customHeight="1">
      <c r="A68" s="140"/>
      <c r="B68" s="140"/>
      <c r="C68" s="140"/>
      <c r="D68" s="150">
        <f>IF(ISNUMBER(SEARCH(ZAKL_DATA!$B$14,E68)),MAX($D$2:D67)+1,0)</f>
        <v>66</v>
      </c>
      <c r="E68" s="157" t="s">
        <v>333</v>
      </c>
      <c r="F68" s="158">
        <v>2311</v>
      </c>
      <c r="G68" s="159"/>
      <c r="H68" s="160" t="str">
        <f>IFERROR(VLOOKUP(ROWS($H$3:H68),$D$3:$E$204,2,0),"")</f>
        <v>PŘEŠTICE</v>
      </c>
    </row>
    <row r="69" spans="1:8" ht="12.75" customHeight="1">
      <c r="A69" s="140"/>
      <c r="B69" s="140"/>
      <c r="C69" s="140"/>
      <c r="D69" s="150">
        <f>IF(ISNUMBER(SEARCH(ZAKL_DATA!$B$14,E69)),MAX($D$2:D68)+1,0)</f>
        <v>67</v>
      </c>
      <c r="E69" s="157" t="s">
        <v>334</v>
      </c>
      <c r="F69" s="158">
        <v>2312</v>
      </c>
      <c r="G69" s="159"/>
      <c r="H69" s="160" t="str">
        <f>IFERROR(VLOOKUP(ROWS($H$3:H69),$D$3:$E$204,2,0),"")</f>
        <v>ROKYCANY</v>
      </c>
    </row>
    <row r="70" spans="1:8" ht="12.75" customHeight="1">
      <c r="A70" s="140"/>
      <c r="B70" s="140"/>
      <c r="C70" s="140"/>
      <c r="D70" s="150">
        <f>IF(ISNUMBER(SEARCH(ZAKL_DATA!$B$14,E70)),MAX($D$2:D69)+1,0)</f>
        <v>68</v>
      </c>
      <c r="E70" s="157" t="s">
        <v>335</v>
      </c>
      <c r="F70" s="158">
        <v>2313</v>
      </c>
      <c r="G70" s="159"/>
      <c r="H70" s="160" t="str">
        <f>IFERROR(VLOOKUP(ROWS($H$3:H70),$D$3:$E$204,2,0),"")</f>
        <v>TACHOV</v>
      </c>
    </row>
    <row r="71" spans="1:8" ht="12.75" customHeight="1">
      <c r="A71" s="140"/>
      <c r="B71" s="140"/>
      <c r="C71" s="140"/>
      <c r="D71" s="150">
        <f>IF(ISNUMBER(SEARCH(ZAKL_DATA!$B$14,E71)),MAX($D$2:D70)+1,0)</f>
        <v>69</v>
      </c>
      <c r="E71" s="157" t="s">
        <v>336</v>
      </c>
      <c r="F71" s="158">
        <v>2314</v>
      </c>
      <c r="G71" s="159"/>
      <c r="H71" s="160" t="str">
        <f>IFERROR(VLOOKUP(ROWS($H$3:H71),$D$3:$E$204,2,0),"")</f>
        <v>STŘÍBRO</v>
      </c>
    </row>
    <row r="72" spans="1:8" ht="12.75" customHeight="1">
      <c r="A72" s="140"/>
      <c r="B72" s="140"/>
      <c r="C72" s="140"/>
      <c r="D72" s="150">
        <f>IF(ISNUMBER(SEARCH(ZAKL_DATA!$B$14,E72)),MAX($D$2:D71)+1,0)</f>
        <v>70</v>
      </c>
      <c r="E72" s="157" t="s">
        <v>337</v>
      </c>
      <c r="F72" s="158">
        <v>2315</v>
      </c>
      <c r="G72" s="159"/>
      <c r="H72" s="160" t="str">
        <f>IFERROR(VLOOKUP(ROWS($H$3:H72),$D$3:$E$204,2,0),"")</f>
        <v>SUŠICE</v>
      </c>
    </row>
    <row r="73" spans="1:8" ht="12.75" customHeight="1">
      <c r="A73" s="140"/>
      <c r="B73" s="140"/>
      <c r="C73" s="140"/>
      <c r="D73" s="150">
        <f>IF(ISNUMBER(SEARCH(ZAKL_DATA!$B$14,E73)),MAX($D$2:D72)+1,0)</f>
        <v>71</v>
      </c>
      <c r="E73" s="157" t="s">
        <v>338</v>
      </c>
      <c r="F73" s="158">
        <v>2401</v>
      </c>
      <c r="G73" s="159"/>
      <c r="H73" s="160" t="str">
        <f>IFERROR(VLOOKUP(ROWS($H$3:H73),$D$3:$E$204,2,0),"")</f>
        <v>KARLOVY VARY</v>
      </c>
    </row>
    <row r="74" spans="1:8" ht="12.75" customHeight="1">
      <c r="A74" s="140"/>
      <c r="B74" s="140"/>
      <c r="C74" s="140"/>
      <c r="D74" s="150">
        <f>IF(ISNUMBER(SEARCH(ZAKL_DATA!$B$14,E74)),MAX($D$2:D73)+1,0)</f>
        <v>72</v>
      </c>
      <c r="E74" s="157" t="s">
        <v>339</v>
      </c>
      <c r="F74" s="158">
        <v>2402</v>
      </c>
      <c r="G74" s="159"/>
      <c r="H74" s="160" t="str">
        <f>IFERROR(VLOOKUP(ROWS($H$3:H74),$D$3:$E$204,2,0),"")</f>
        <v>AŠ</v>
      </c>
    </row>
    <row r="75" spans="1:8" ht="12.75" customHeight="1">
      <c r="A75" s="140"/>
      <c r="B75" s="140"/>
      <c r="C75" s="140"/>
      <c r="D75" s="150">
        <f>IF(ISNUMBER(SEARCH(ZAKL_DATA!$B$14,E75)),MAX($D$2:D74)+1,0)</f>
        <v>73</v>
      </c>
      <c r="E75" s="157" t="s">
        <v>340</v>
      </c>
      <c r="F75" s="158">
        <v>2403</v>
      </c>
      <c r="G75" s="159"/>
      <c r="H75" s="160" t="str">
        <f>IFERROR(VLOOKUP(ROWS($H$3:H75),$D$3:$E$204,2,0),"")</f>
        <v>CHEB</v>
      </c>
    </row>
    <row r="76" spans="1:8" ht="12.75" customHeight="1">
      <c r="A76" s="140"/>
      <c r="B76" s="140"/>
      <c r="C76" s="140"/>
      <c r="D76" s="150">
        <f>IF(ISNUMBER(SEARCH(ZAKL_DATA!$B$14,E76)),MAX($D$2:D75)+1,0)</f>
        <v>74</v>
      </c>
      <c r="E76" s="157" t="s">
        <v>341</v>
      </c>
      <c r="F76" s="158">
        <v>2404</v>
      </c>
      <c r="G76" s="159"/>
      <c r="H76" s="160" t="str">
        <f>IFERROR(VLOOKUP(ROWS($H$3:H76),$D$3:$E$204,2,0),"")</f>
        <v>KRASLICE</v>
      </c>
    </row>
    <row r="77" spans="1:8" ht="12.75" customHeight="1">
      <c r="A77" s="140"/>
      <c r="B77" s="140"/>
      <c r="C77" s="140"/>
      <c r="D77" s="150">
        <f>IF(ISNUMBER(SEARCH(ZAKL_DATA!$B$14,E77)),MAX($D$2:D76)+1,0)</f>
        <v>75</v>
      </c>
      <c r="E77" s="157" t="s">
        <v>342</v>
      </c>
      <c r="F77" s="158">
        <v>2405</v>
      </c>
      <c r="G77" s="159"/>
      <c r="H77" s="160" t="str">
        <f>IFERROR(VLOOKUP(ROWS($H$3:H77),$D$3:$E$204,2,0),"")</f>
        <v>MARIÁNSKÉ LÁZNĚ</v>
      </c>
    </row>
    <row r="78" spans="1:8" ht="12.75" customHeight="1">
      <c r="A78" s="140"/>
      <c r="B78" s="140"/>
      <c r="C78" s="140"/>
      <c r="D78" s="150">
        <f>IF(ISNUMBER(SEARCH(ZAKL_DATA!$B$14,E78)),MAX($D$2:D77)+1,0)</f>
        <v>76</v>
      </c>
      <c r="E78" s="157" t="s">
        <v>343</v>
      </c>
      <c r="F78" s="158">
        <v>2406</v>
      </c>
      <c r="G78" s="159"/>
      <c r="H78" s="160" t="str">
        <f>IFERROR(VLOOKUP(ROWS($H$3:H78),$D$3:$E$204,2,0),"")</f>
        <v>OSTROV NAD OHŘÍ</v>
      </c>
    </row>
    <row r="79" spans="1:8" ht="12.75" customHeight="1">
      <c r="A79" s="140"/>
      <c r="B79" s="140"/>
      <c r="C79" s="140"/>
      <c r="D79" s="150">
        <f>IF(ISNUMBER(SEARCH(ZAKL_DATA!$B$14,E79)),MAX($D$2:D78)+1,0)</f>
        <v>77</v>
      </c>
      <c r="E79" s="157" t="s">
        <v>344</v>
      </c>
      <c r="F79" s="158">
        <v>2407</v>
      </c>
      <c r="G79" s="159"/>
      <c r="H79" s="160" t="str">
        <f>IFERROR(VLOOKUP(ROWS($H$3:H79),$D$3:$E$204,2,0),"")</f>
        <v>SOKOLOV</v>
      </c>
    </row>
    <row r="80" spans="1:8" ht="12.75" customHeight="1">
      <c r="A80" s="140"/>
      <c r="B80" s="140"/>
      <c r="C80" s="140"/>
      <c r="D80" s="150">
        <f>IF(ISNUMBER(SEARCH(ZAKL_DATA!$B$14,E80)),MAX($D$2:D79)+1,0)</f>
        <v>78</v>
      </c>
      <c r="E80" s="157" t="s">
        <v>345</v>
      </c>
      <c r="F80" s="158">
        <v>2501</v>
      </c>
      <c r="G80" s="159"/>
      <c r="H80" s="160" t="str">
        <f>IFERROR(VLOOKUP(ROWS($H$3:H80),$D$3:$E$204,2,0),"")</f>
        <v>ÚSTÍ NAD LABEM</v>
      </c>
    </row>
    <row r="81" spans="1:8" ht="12.75" customHeight="1">
      <c r="A81" s="140"/>
      <c r="B81" s="140"/>
      <c r="C81" s="140"/>
      <c r="D81" s="150">
        <f>IF(ISNUMBER(SEARCH(ZAKL_DATA!$B$14,E81)),MAX($D$2:D80)+1,0)</f>
        <v>79</v>
      </c>
      <c r="E81" s="157" t="s">
        <v>346</v>
      </c>
      <c r="F81" s="158">
        <v>2502</v>
      </c>
      <c r="G81" s="159"/>
      <c r="H81" s="160" t="str">
        <f>IFERROR(VLOOKUP(ROWS($H$3:H81),$D$3:$E$204,2,0),"")</f>
        <v>BÍLINA</v>
      </c>
    </row>
    <row r="82" spans="1:8" ht="12.75" customHeight="1">
      <c r="A82" s="140"/>
      <c r="B82" s="140"/>
      <c r="C82" s="140"/>
      <c r="D82" s="150">
        <f>IF(ISNUMBER(SEARCH(ZAKL_DATA!$B$14,E82)),MAX($D$2:D81)+1,0)</f>
        <v>80</v>
      </c>
      <c r="E82" s="157" t="s">
        <v>347</v>
      </c>
      <c r="F82" s="158">
        <v>2503</v>
      </c>
      <c r="G82" s="159"/>
      <c r="H82" s="160" t="str">
        <f>IFERROR(VLOOKUP(ROWS($H$3:H82),$D$3:$E$204,2,0),"")</f>
        <v>DĚČÍN</v>
      </c>
    </row>
    <row r="83" spans="1:8" ht="12.75" customHeight="1">
      <c r="A83" s="140"/>
      <c r="B83" s="140"/>
      <c r="C83" s="140"/>
      <c r="D83" s="150">
        <f>IF(ISNUMBER(SEARCH(ZAKL_DATA!$B$14,E83)),MAX($D$2:D82)+1,0)</f>
        <v>81</v>
      </c>
      <c r="E83" s="157" t="s">
        <v>348</v>
      </c>
      <c r="F83" s="158">
        <v>2504</v>
      </c>
      <c r="G83" s="159"/>
      <c r="H83" s="160" t="str">
        <f>IFERROR(VLOOKUP(ROWS($H$3:H83),$D$3:$E$204,2,0),"")</f>
        <v>CHOMUTOV</v>
      </c>
    </row>
    <row r="84" spans="1:8" ht="12.75" customHeight="1">
      <c r="A84" s="140"/>
      <c r="B84" s="140"/>
      <c r="C84" s="140"/>
      <c r="D84" s="150">
        <f>IF(ISNUMBER(SEARCH(ZAKL_DATA!$B$14,E84)),MAX($D$2:D83)+1,0)</f>
        <v>82</v>
      </c>
      <c r="E84" s="157" t="s">
        <v>349</v>
      </c>
      <c r="F84" s="158">
        <v>2505</v>
      </c>
      <c r="G84" s="159"/>
      <c r="H84" s="160" t="str">
        <f>IFERROR(VLOOKUP(ROWS($H$3:H84),$D$3:$E$204,2,0),"")</f>
        <v>KADAŇ</v>
      </c>
    </row>
    <row r="85" spans="1:8" ht="12.75" customHeight="1">
      <c r="A85" s="140"/>
      <c r="B85" s="140"/>
      <c r="C85" s="140"/>
      <c r="D85" s="150">
        <f>IF(ISNUMBER(SEARCH(ZAKL_DATA!$B$14,E85)),MAX($D$2:D84)+1,0)</f>
        <v>83</v>
      </c>
      <c r="E85" s="157" t="s">
        <v>350</v>
      </c>
      <c r="F85" s="158">
        <v>2506</v>
      </c>
      <c r="G85" s="159"/>
      <c r="H85" s="160" t="str">
        <f>IFERROR(VLOOKUP(ROWS($H$3:H85),$D$3:$E$204,2,0),"")</f>
        <v>LIBOCHOVICE</v>
      </c>
    </row>
    <row r="86" spans="1:8" ht="12.75" customHeight="1">
      <c r="A86" s="140"/>
      <c r="B86" s="140"/>
      <c r="C86" s="140"/>
      <c r="D86" s="150">
        <f>IF(ISNUMBER(SEARCH(ZAKL_DATA!$B$14,E86)),MAX($D$2:D85)+1,0)</f>
        <v>84</v>
      </c>
      <c r="E86" s="157" t="s">
        <v>351</v>
      </c>
      <c r="F86" s="158">
        <v>2507</v>
      </c>
      <c r="G86" s="159"/>
      <c r="H86" s="160" t="str">
        <f>IFERROR(VLOOKUP(ROWS($H$3:H86),$D$3:$E$204,2,0),"")</f>
        <v>LITOMĚŘICE</v>
      </c>
    </row>
    <row r="87" spans="1:8" ht="12.75" customHeight="1">
      <c r="A87" s="140"/>
      <c r="B87" s="140"/>
      <c r="C87" s="140"/>
      <c r="D87" s="150">
        <f>IF(ISNUMBER(SEARCH(ZAKL_DATA!$B$14,E87)),MAX($D$2:D86)+1,0)</f>
        <v>85</v>
      </c>
      <c r="E87" s="157" t="s">
        <v>352</v>
      </c>
      <c r="F87" s="158">
        <v>2508</v>
      </c>
      <c r="G87" s="159"/>
      <c r="H87" s="160" t="str">
        <f>IFERROR(VLOOKUP(ROWS($H$3:H87),$D$3:$E$204,2,0),"")</f>
        <v>LITVÍNOV</v>
      </c>
    </row>
    <row r="88" spans="1:8" ht="12.75" customHeight="1">
      <c r="A88" s="140"/>
      <c r="B88" s="140"/>
      <c r="C88" s="140"/>
      <c r="D88" s="150">
        <f>IF(ISNUMBER(SEARCH(ZAKL_DATA!$B$14,E88)),MAX($D$2:D87)+1,0)</f>
        <v>86</v>
      </c>
      <c r="E88" s="157" t="s">
        <v>353</v>
      </c>
      <c r="F88" s="158">
        <v>2509</v>
      </c>
      <c r="G88" s="159"/>
      <c r="H88" s="160" t="str">
        <f>IFERROR(VLOOKUP(ROWS($H$3:H88),$D$3:$E$204,2,0),"")</f>
        <v>LOUNY</v>
      </c>
    </row>
    <row r="89" spans="1:8" ht="12.75" customHeight="1">
      <c r="A89" s="140"/>
      <c r="B89" s="140"/>
      <c r="C89" s="140"/>
      <c r="D89" s="150">
        <f>IF(ISNUMBER(SEARCH(ZAKL_DATA!$B$14,E89)),MAX($D$2:D88)+1,0)</f>
        <v>87</v>
      </c>
      <c r="E89" s="157" t="s">
        <v>354</v>
      </c>
      <c r="F89" s="158">
        <v>2510</v>
      </c>
      <c r="G89" s="159"/>
      <c r="H89" s="160" t="str">
        <f>IFERROR(VLOOKUP(ROWS($H$3:H89),$D$3:$E$204,2,0),"")</f>
        <v>MOST</v>
      </c>
    </row>
    <row r="90" spans="1:8" ht="12.75" customHeight="1">
      <c r="A90" s="140"/>
      <c r="B90" s="140"/>
      <c r="C90" s="140"/>
      <c r="D90" s="150">
        <f>IF(ISNUMBER(SEARCH(ZAKL_DATA!$B$14,E90)),MAX($D$2:D89)+1,0)</f>
        <v>88</v>
      </c>
      <c r="E90" s="157" t="s">
        <v>355</v>
      </c>
      <c r="F90" s="158">
        <v>2511</v>
      </c>
      <c r="G90" s="159"/>
      <c r="H90" s="160" t="str">
        <f>IFERROR(VLOOKUP(ROWS($H$3:H90),$D$3:$E$204,2,0),"")</f>
        <v>PODBOŘANY</v>
      </c>
    </row>
    <row r="91" spans="1:8" ht="12.75" customHeight="1">
      <c r="A91" s="140"/>
      <c r="B91" s="140"/>
      <c r="C91" s="140"/>
      <c r="D91" s="150">
        <f>IF(ISNUMBER(SEARCH(ZAKL_DATA!$B$14,E91)),MAX($D$2:D90)+1,0)</f>
        <v>89</v>
      </c>
      <c r="E91" s="157" t="s">
        <v>356</v>
      </c>
      <c r="F91" s="158">
        <v>2512</v>
      </c>
      <c r="G91" s="159"/>
      <c r="H91" s="160" t="str">
        <f>IFERROR(VLOOKUP(ROWS($H$3:H91),$D$3:$E$204,2,0),"")</f>
        <v>ROUDNICE NAD LABEM</v>
      </c>
    </row>
    <row r="92" spans="1:8" ht="12.75" customHeight="1">
      <c r="A92" s="140"/>
      <c r="B92" s="140"/>
      <c r="C92" s="140"/>
      <c r="D92" s="150">
        <f>IF(ISNUMBER(SEARCH(ZAKL_DATA!$B$14,E92)),MAX($D$2:D91)+1,0)</f>
        <v>90</v>
      </c>
      <c r="E92" s="157" t="s">
        <v>357</v>
      </c>
      <c r="F92" s="158">
        <v>2513</v>
      </c>
      <c r="G92" s="159"/>
      <c r="H92" s="160" t="str">
        <f>IFERROR(VLOOKUP(ROWS($H$3:H92),$D$3:$E$204,2,0),"")</f>
        <v>RUMBURK</v>
      </c>
    </row>
    <row r="93" spans="1:8" ht="12.75" customHeight="1">
      <c r="A93" s="140"/>
      <c r="B93" s="140"/>
      <c r="C93" s="140"/>
      <c r="D93" s="150">
        <f>IF(ISNUMBER(SEARCH(ZAKL_DATA!$B$14,E93)),MAX($D$2:D92)+1,0)</f>
        <v>91</v>
      </c>
      <c r="E93" s="157" t="s">
        <v>358</v>
      </c>
      <c r="F93" s="158">
        <v>2514</v>
      </c>
      <c r="G93" s="159"/>
      <c r="H93" s="160" t="str">
        <f>IFERROR(VLOOKUP(ROWS($H$3:H93),$D$3:$E$204,2,0),"")</f>
        <v>TEPLICE</v>
      </c>
    </row>
    <row r="94" spans="1:8" ht="12.75" customHeight="1">
      <c r="A94" s="140"/>
      <c r="B94" s="140"/>
      <c r="C94" s="140"/>
      <c r="D94" s="150">
        <f>IF(ISNUMBER(SEARCH(ZAKL_DATA!$B$14,E94)),MAX($D$2:D93)+1,0)</f>
        <v>92</v>
      </c>
      <c r="E94" s="157" t="s">
        <v>359</v>
      </c>
      <c r="F94" s="158">
        <v>2515</v>
      </c>
      <c r="G94" s="159"/>
      <c r="H94" s="160" t="str">
        <f>IFERROR(VLOOKUP(ROWS($H$3:H94),$D$3:$E$204,2,0),"")</f>
        <v>ŽATEC</v>
      </c>
    </row>
    <row r="95" spans="1:8" ht="12.75" customHeight="1">
      <c r="A95" s="140"/>
      <c r="B95" s="140"/>
      <c r="C95" s="140"/>
      <c r="D95" s="150">
        <f>IF(ISNUMBER(SEARCH(ZAKL_DATA!$B$14,E95)),MAX($D$2:D94)+1,0)</f>
        <v>93</v>
      </c>
      <c r="E95" s="157" t="s">
        <v>360</v>
      </c>
      <c r="F95" s="158">
        <v>2601</v>
      </c>
      <c r="G95" s="159"/>
      <c r="H95" s="160" t="str">
        <f>IFERROR(VLOOKUP(ROWS($H$3:H95),$D$3:$E$204,2,0),"")</f>
        <v>LIBEREC</v>
      </c>
    </row>
    <row r="96" spans="1:8" ht="12.75" customHeight="1">
      <c r="A96" s="140"/>
      <c r="B96" s="140"/>
      <c r="C96" s="140"/>
      <c r="D96" s="150">
        <f>IF(ISNUMBER(SEARCH(ZAKL_DATA!$B$14,E96)),MAX($D$2:D95)+1,0)</f>
        <v>94</v>
      </c>
      <c r="E96" s="157" t="s">
        <v>361</v>
      </c>
      <c r="F96" s="158">
        <v>2602</v>
      </c>
      <c r="G96" s="159"/>
      <c r="H96" s="160" t="str">
        <f>IFERROR(VLOOKUP(ROWS($H$3:H96),$D$3:$E$204,2,0),"")</f>
        <v>ČESKÁ LÍPA</v>
      </c>
    </row>
    <row r="97" spans="1:8" ht="12.75" customHeight="1">
      <c r="A97" s="140"/>
      <c r="B97" s="140"/>
      <c r="C97" s="140"/>
      <c r="D97" s="150">
        <f>IF(ISNUMBER(SEARCH(ZAKL_DATA!$B$14,E97)),MAX($D$2:D96)+1,0)</f>
        <v>95</v>
      </c>
      <c r="E97" s="157" t="s">
        <v>362</v>
      </c>
      <c r="F97" s="158">
        <v>2603</v>
      </c>
      <c r="G97" s="159"/>
      <c r="H97" s="160" t="str">
        <f>IFERROR(VLOOKUP(ROWS($H$3:H97),$D$3:$E$204,2,0),"")</f>
        <v>FRÝDLANT</v>
      </c>
    </row>
    <row r="98" spans="1:8" ht="12.75" customHeight="1">
      <c r="A98" s="140"/>
      <c r="B98" s="140"/>
      <c r="C98" s="140"/>
      <c r="D98" s="150">
        <f>IF(ISNUMBER(SEARCH(ZAKL_DATA!$B$14,E98)),MAX($D$2:D97)+1,0)</f>
        <v>96</v>
      </c>
      <c r="E98" s="157" t="s">
        <v>363</v>
      </c>
      <c r="F98" s="158">
        <v>2604</v>
      </c>
      <c r="G98" s="159"/>
      <c r="H98" s="160" t="str">
        <f>IFERROR(VLOOKUP(ROWS($H$3:H98),$D$3:$E$204,2,0),"")</f>
        <v>JABLONEC NAD NISOU</v>
      </c>
    </row>
    <row r="99" spans="1:8" ht="12.75" customHeight="1">
      <c r="A99" s="140"/>
      <c r="B99" s="140"/>
      <c r="C99" s="140"/>
      <c r="D99" s="150">
        <f>IF(ISNUMBER(SEARCH(ZAKL_DATA!$B$14,E99)),MAX($D$2:D98)+1,0)</f>
        <v>97</v>
      </c>
      <c r="E99" s="157" t="s">
        <v>364</v>
      </c>
      <c r="F99" s="158">
        <v>2605</v>
      </c>
      <c r="G99" s="159"/>
      <c r="H99" s="160" t="str">
        <f>IFERROR(VLOOKUP(ROWS($H$3:H99),$D$3:$E$204,2,0),"")</f>
        <v>JILEMNICE</v>
      </c>
    </row>
    <row r="100" spans="1:8" ht="12.75" customHeight="1">
      <c r="A100" s="140"/>
      <c r="B100" s="140"/>
      <c r="C100" s="140"/>
      <c r="D100" s="150">
        <f>IF(ISNUMBER(SEARCH(ZAKL_DATA!$B$14,E100)),MAX($D$2:D99)+1,0)</f>
        <v>98</v>
      </c>
      <c r="E100" s="157" t="s">
        <v>365</v>
      </c>
      <c r="F100" s="158">
        <v>2606</v>
      </c>
      <c r="G100" s="159"/>
      <c r="H100" s="160" t="str">
        <f>IFERROR(VLOOKUP(ROWS($H$3:H100),$D$3:$E$204,2,0),"")</f>
        <v>NOVÝ BOR</v>
      </c>
    </row>
    <row r="101" spans="1:8" ht="12.75" customHeight="1">
      <c r="A101" s="140"/>
      <c r="B101" s="140"/>
      <c r="C101" s="140"/>
      <c r="D101" s="150">
        <f>IF(ISNUMBER(SEARCH(ZAKL_DATA!$B$14,E101)),MAX($D$2:D100)+1,0)</f>
        <v>99</v>
      </c>
      <c r="E101" s="157" t="s">
        <v>366</v>
      </c>
      <c r="F101" s="158">
        <v>2607</v>
      </c>
      <c r="G101" s="159"/>
      <c r="H101" s="160" t="str">
        <f>IFERROR(VLOOKUP(ROWS($H$3:H101),$D$3:$E$204,2,0),"")</f>
        <v>SEMILY</v>
      </c>
    </row>
    <row r="102" spans="1:8" ht="12.75" customHeight="1">
      <c r="A102" s="140"/>
      <c r="B102" s="140"/>
      <c r="C102" s="140"/>
      <c r="D102" s="150">
        <f>IF(ISNUMBER(SEARCH(ZAKL_DATA!$B$14,E102)),MAX($D$2:D101)+1,0)</f>
        <v>100</v>
      </c>
      <c r="E102" s="157" t="s">
        <v>367</v>
      </c>
      <c r="F102" s="158">
        <v>2608</v>
      </c>
      <c r="G102" s="159"/>
      <c r="H102" s="160" t="str">
        <f>IFERROR(VLOOKUP(ROWS($H$3:H102),$D$3:$E$204,2,0),"")</f>
        <v>TANVALD</v>
      </c>
    </row>
    <row r="103" spans="1:8" ht="12.75" customHeight="1">
      <c r="A103" s="140"/>
      <c r="B103" s="140"/>
      <c r="C103" s="140"/>
      <c r="D103" s="150">
        <f>IF(ISNUMBER(SEARCH(ZAKL_DATA!$B$14,E103)),MAX($D$2:D102)+1,0)</f>
        <v>101</v>
      </c>
      <c r="E103" s="157" t="s">
        <v>368</v>
      </c>
      <c r="F103" s="158">
        <v>2609</v>
      </c>
      <c r="G103" s="159"/>
      <c r="H103" s="160" t="str">
        <f>IFERROR(VLOOKUP(ROWS($H$3:H103),$D$3:$E$204,2,0),"")</f>
        <v>TURNOV</v>
      </c>
    </row>
    <row r="104" spans="1:8" ht="12.75" customHeight="1">
      <c r="A104" s="140"/>
      <c r="B104" s="140"/>
      <c r="C104" s="140"/>
      <c r="D104" s="150">
        <f>IF(ISNUMBER(SEARCH(ZAKL_DATA!$B$14,E104)),MAX($D$2:D103)+1,0)</f>
        <v>102</v>
      </c>
      <c r="E104" s="157" t="s">
        <v>369</v>
      </c>
      <c r="F104" s="158">
        <v>2610</v>
      </c>
      <c r="G104" s="159"/>
      <c r="H104" s="160" t="str">
        <f>IFERROR(VLOOKUP(ROWS($H$3:H104),$D$3:$E$204,2,0),"")</f>
        <v>ŽELEZNÝ BROD</v>
      </c>
    </row>
    <row r="105" spans="1:8" ht="12.75" customHeight="1">
      <c r="A105" s="140"/>
      <c r="B105" s="140"/>
      <c r="C105" s="140"/>
      <c r="D105" s="150">
        <f>IF(ISNUMBER(SEARCH(ZAKL_DATA!$B$14,E105)),MAX($D$2:D104)+1,0)</f>
        <v>103</v>
      </c>
      <c r="E105" s="157" t="s">
        <v>370</v>
      </c>
      <c r="F105" s="158">
        <v>2701</v>
      </c>
      <c r="G105" s="159"/>
      <c r="H105" s="160" t="str">
        <f>IFERROR(VLOOKUP(ROWS($H$3:H105),$D$3:$E$204,2,0),"")</f>
        <v>HRADEC KRÁLOVÉ</v>
      </c>
    </row>
    <row r="106" spans="1:8" ht="12.75" customHeight="1">
      <c r="A106" s="140"/>
      <c r="B106" s="140"/>
      <c r="C106" s="140"/>
      <c r="D106" s="150">
        <f>IF(ISNUMBER(SEARCH(ZAKL_DATA!$B$14,E106)),MAX($D$2:D105)+1,0)</f>
        <v>104</v>
      </c>
      <c r="E106" s="157" t="s">
        <v>371</v>
      </c>
      <c r="F106" s="158">
        <v>2702</v>
      </c>
      <c r="G106" s="159"/>
      <c r="H106" s="160" t="str">
        <f>IFERROR(VLOOKUP(ROWS($H$3:H106),$D$3:$E$204,2,0),"")</f>
        <v>BROUMOV</v>
      </c>
    </row>
    <row r="107" spans="1:8" ht="12.75" customHeight="1">
      <c r="A107" s="140"/>
      <c r="B107" s="140"/>
      <c r="C107" s="140"/>
      <c r="D107" s="150">
        <f>IF(ISNUMBER(SEARCH(ZAKL_DATA!$B$14,E107)),MAX($D$2:D106)+1,0)</f>
        <v>105</v>
      </c>
      <c r="E107" s="157" t="s">
        <v>372</v>
      </c>
      <c r="F107" s="158">
        <v>2703</v>
      </c>
      <c r="G107" s="159"/>
      <c r="H107" s="160" t="str">
        <f>IFERROR(VLOOKUP(ROWS($H$3:H107),$D$3:$E$204,2,0),"")</f>
        <v>DOBRUŠKA</v>
      </c>
    </row>
    <row r="108" spans="1:8" ht="12.75" customHeight="1">
      <c r="A108" s="140"/>
      <c r="B108" s="140"/>
      <c r="C108" s="140"/>
      <c r="D108" s="150">
        <f>IF(ISNUMBER(SEARCH(ZAKL_DATA!$B$14,E108)),MAX($D$2:D107)+1,0)</f>
        <v>106</v>
      </c>
      <c r="E108" s="157" t="s">
        <v>373</v>
      </c>
      <c r="F108" s="158">
        <v>2704</v>
      </c>
      <c r="G108" s="159"/>
      <c r="H108" s="160" t="str">
        <f>IFERROR(VLOOKUP(ROWS($H$3:H108),$D$3:$E$204,2,0),"")</f>
        <v>DVŮR KRÁLOVÉ</v>
      </c>
    </row>
    <row r="109" spans="1:8" ht="12.75" customHeight="1">
      <c r="A109" s="140"/>
      <c r="B109" s="140"/>
      <c r="C109" s="140"/>
      <c r="D109" s="150">
        <f>IF(ISNUMBER(SEARCH(ZAKL_DATA!$B$14,E109)),MAX($D$2:D108)+1,0)</f>
        <v>107</v>
      </c>
      <c r="E109" s="157" t="s">
        <v>374</v>
      </c>
      <c r="F109" s="158">
        <v>2705</v>
      </c>
      <c r="G109" s="159"/>
      <c r="H109" s="160" t="str">
        <f>IFERROR(VLOOKUP(ROWS($H$3:H109),$D$3:$E$204,2,0),"")</f>
        <v>HOŘICE</v>
      </c>
    </row>
    <row r="110" spans="1:8" ht="12.75" customHeight="1">
      <c r="A110" s="140"/>
      <c r="B110" s="140"/>
      <c r="C110" s="140"/>
      <c r="D110" s="150">
        <f>IF(ISNUMBER(SEARCH(ZAKL_DATA!$B$14,E110)),MAX($D$2:D109)+1,0)</f>
        <v>108</v>
      </c>
      <c r="E110" s="157" t="s">
        <v>375</v>
      </c>
      <c r="F110" s="158">
        <v>2706</v>
      </c>
      <c r="G110" s="159"/>
      <c r="H110" s="160" t="str">
        <f>IFERROR(VLOOKUP(ROWS($H$3:H110),$D$3:$E$204,2,0),"")</f>
        <v>JAROMĚŘ</v>
      </c>
    </row>
    <row r="111" spans="1:8" ht="12.75" customHeight="1">
      <c r="A111" s="140"/>
      <c r="B111" s="140"/>
      <c r="C111" s="140"/>
      <c r="D111" s="150">
        <f>IF(ISNUMBER(SEARCH(ZAKL_DATA!$B$14,E111)),MAX($D$2:D110)+1,0)</f>
        <v>109</v>
      </c>
      <c r="E111" s="157" t="s">
        <v>376</v>
      </c>
      <c r="F111" s="158">
        <v>2707</v>
      </c>
      <c r="G111" s="159"/>
      <c r="H111" s="160" t="str">
        <f>IFERROR(VLOOKUP(ROWS($H$3:H111),$D$3:$E$204,2,0),"")</f>
        <v>JIČÍN</v>
      </c>
    </row>
    <row r="112" spans="1:8" ht="12.75" customHeight="1">
      <c r="A112" s="140"/>
      <c r="B112" s="140"/>
      <c r="C112" s="140"/>
      <c r="D112" s="150">
        <f>IF(ISNUMBER(SEARCH(ZAKL_DATA!$B$14,E112)),MAX($D$2:D111)+1,0)</f>
        <v>110</v>
      </c>
      <c r="E112" s="157" t="s">
        <v>377</v>
      </c>
      <c r="F112" s="158">
        <v>2708</v>
      </c>
      <c r="G112" s="159"/>
      <c r="H112" s="160" t="str">
        <f>IFERROR(VLOOKUP(ROWS($H$3:H112),$D$3:$E$204,2,0),"")</f>
        <v>KOSTELEC NAD ORLICÍ</v>
      </c>
    </row>
    <row r="113" spans="1:8" ht="12.75" customHeight="1">
      <c r="A113" s="140"/>
      <c r="B113" s="140"/>
      <c r="C113" s="140"/>
      <c r="D113" s="150">
        <f>IF(ISNUMBER(SEARCH(ZAKL_DATA!$B$14,E113)),MAX($D$2:D112)+1,0)</f>
        <v>111</v>
      </c>
      <c r="E113" s="157" t="s">
        <v>378</v>
      </c>
      <c r="F113" s="158">
        <v>2709</v>
      </c>
      <c r="G113" s="159"/>
      <c r="H113" s="160" t="str">
        <f>IFERROR(VLOOKUP(ROWS($H$3:H113),$D$3:$E$204,2,0),"")</f>
        <v>NÁCHOD</v>
      </c>
    </row>
    <row r="114" spans="1:8" ht="12.75" customHeight="1">
      <c r="A114" s="140"/>
      <c r="B114" s="140"/>
      <c r="C114" s="140"/>
      <c r="D114" s="150">
        <f>IF(ISNUMBER(SEARCH(ZAKL_DATA!$B$14,E114)),MAX($D$2:D113)+1,0)</f>
        <v>112</v>
      </c>
      <c r="E114" s="157" t="s">
        <v>379</v>
      </c>
      <c r="F114" s="158">
        <v>2710</v>
      </c>
      <c r="G114" s="159"/>
      <c r="H114" s="160" t="str">
        <f>IFERROR(VLOOKUP(ROWS($H$3:H114),$D$3:$E$204,2,0),"")</f>
        <v>NOVÁ PAKA</v>
      </c>
    </row>
    <row r="115" spans="1:8" ht="12.75" customHeight="1">
      <c r="A115" s="140"/>
      <c r="B115" s="140"/>
      <c r="C115" s="140"/>
      <c r="D115" s="150">
        <f>IF(ISNUMBER(SEARCH(ZAKL_DATA!$B$14,E115)),MAX($D$2:D114)+1,0)</f>
        <v>113</v>
      </c>
      <c r="E115" s="157" t="s">
        <v>380</v>
      </c>
      <c r="F115" s="158">
        <v>2711</v>
      </c>
      <c r="G115" s="159"/>
      <c r="H115" s="160" t="str">
        <f>IFERROR(VLOOKUP(ROWS($H$3:H115),$D$3:$E$204,2,0),"")</f>
        <v>NOVÝ BYDŽOV</v>
      </c>
    </row>
    <row r="116" spans="1:8" ht="12.75" customHeight="1">
      <c r="A116" s="140"/>
      <c r="B116" s="140"/>
      <c r="C116" s="140"/>
      <c r="D116" s="150">
        <f>IF(ISNUMBER(SEARCH(ZAKL_DATA!$B$14,E116)),MAX($D$2:D115)+1,0)</f>
        <v>114</v>
      </c>
      <c r="E116" s="157" t="s">
        <v>381</v>
      </c>
      <c r="F116" s="158">
        <v>2712</v>
      </c>
      <c r="G116" s="159"/>
      <c r="H116" s="160" t="str">
        <f>IFERROR(VLOOKUP(ROWS($H$3:H116),$D$3:$E$204,2,0),"")</f>
        <v>RYCHNOV NAD KNĚŽ.</v>
      </c>
    </row>
    <row r="117" spans="1:8" ht="12.75" customHeight="1">
      <c r="A117" s="140"/>
      <c r="B117" s="140"/>
      <c r="C117" s="140"/>
      <c r="D117" s="150">
        <f>IF(ISNUMBER(SEARCH(ZAKL_DATA!$B$14,E117)),MAX($D$2:D116)+1,0)</f>
        <v>115</v>
      </c>
      <c r="E117" s="157" t="s">
        <v>382</v>
      </c>
      <c r="F117" s="158">
        <v>2713</v>
      </c>
      <c r="G117" s="159"/>
      <c r="H117" s="160" t="str">
        <f>IFERROR(VLOOKUP(ROWS($H$3:H117),$D$3:$E$204,2,0),"")</f>
        <v>TRUTNOV</v>
      </c>
    </row>
    <row r="118" spans="1:8" ht="12.75" customHeight="1">
      <c r="A118" s="140"/>
      <c r="B118" s="140"/>
      <c r="C118" s="140"/>
      <c r="D118" s="150">
        <f>IF(ISNUMBER(SEARCH(ZAKL_DATA!$B$14,E118)),MAX($D$2:D117)+1,0)</f>
        <v>116</v>
      </c>
      <c r="E118" s="157" t="s">
        <v>383</v>
      </c>
      <c r="F118" s="158">
        <v>2714</v>
      </c>
      <c r="G118" s="159"/>
      <c r="H118" s="160" t="str">
        <f>IFERROR(VLOOKUP(ROWS($H$3:H118),$D$3:$E$204,2,0),"")</f>
        <v>VRCHLABÍ</v>
      </c>
    </row>
    <row r="119" spans="1:8" ht="12.75" customHeight="1">
      <c r="A119" s="140"/>
      <c r="B119" s="140"/>
      <c r="C119" s="140"/>
      <c r="D119" s="150">
        <f>IF(ISNUMBER(SEARCH(ZAKL_DATA!$B$14,E119)),MAX($D$2:D118)+1,0)</f>
        <v>117</v>
      </c>
      <c r="E119" s="157" t="s">
        <v>384</v>
      </c>
      <c r="F119" s="158">
        <v>2801</v>
      </c>
      <c r="G119" s="159"/>
      <c r="H119" s="160" t="str">
        <f>IFERROR(VLOOKUP(ROWS($H$3:H119),$D$3:$E$204,2,0),"")</f>
        <v>PARDUBICE</v>
      </c>
    </row>
    <row r="120" spans="1:8" ht="12.75" customHeight="1">
      <c r="A120" s="140"/>
      <c r="B120" s="140"/>
      <c r="C120" s="140"/>
      <c r="D120" s="150">
        <f>IF(ISNUMBER(SEARCH(ZAKL_DATA!$B$14,E120)),MAX($D$2:D119)+1,0)</f>
        <v>118</v>
      </c>
      <c r="E120" s="157" t="s">
        <v>385</v>
      </c>
      <c r="F120" s="158">
        <v>2802</v>
      </c>
      <c r="G120" s="159"/>
      <c r="H120" s="160" t="str">
        <f>IFERROR(VLOOKUP(ROWS($H$3:H120),$D$3:$E$204,2,0),"")</f>
        <v>HLINSKO</v>
      </c>
    </row>
    <row r="121" spans="1:8" ht="12.75" customHeight="1">
      <c r="A121" s="140"/>
      <c r="B121" s="140"/>
      <c r="C121" s="140"/>
      <c r="D121" s="150">
        <f>IF(ISNUMBER(SEARCH(ZAKL_DATA!$B$14,E121)),MAX($D$2:D120)+1,0)</f>
        <v>119</v>
      </c>
      <c r="E121" s="157" t="s">
        <v>386</v>
      </c>
      <c r="F121" s="158">
        <v>2803</v>
      </c>
      <c r="G121" s="159"/>
      <c r="H121" s="160" t="str">
        <f>IFERROR(VLOOKUP(ROWS($H$3:H121),$D$3:$E$204,2,0),"")</f>
        <v>HOLICE</v>
      </c>
    </row>
    <row r="122" spans="1:8" ht="12.75" customHeight="1">
      <c r="A122" s="140"/>
      <c r="B122" s="140"/>
      <c r="C122" s="140"/>
      <c r="D122" s="150">
        <f>IF(ISNUMBER(SEARCH(ZAKL_DATA!$B$14,E122)),MAX($D$2:D121)+1,0)</f>
        <v>120</v>
      </c>
      <c r="E122" s="157" t="s">
        <v>387</v>
      </c>
      <c r="F122" s="158">
        <v>2804</v>
      </c>
      <c r="G122" s="159"/>
      <c r="H122" s="160" t="str">
        <f>IFERROR(VLOOKUP(ROWS($H$3:H122),$D$3:$E$204,2,0),"")</f>
        <v>CHRUDIM</v>
      </c>
    </row>
    <row r="123" spans="1:8" ht="12.75" customHeight="1">
      <c r="A123" s="140"/>
      <c r="B123" s="140"/>
      <c r="C123" s="140"/>
      <c r="D123" s="150">
        <f>IF(ISNUMBER(SEARCH(ZAKL_DATA!$B$14,E123)),MAX($D$2:D122)+1,0)</f>
        <v>121</v>
      </c>
      <c r="E123" s="157" t="s">
        <v>388</v>
      </c>
      <c r="F123" s="158">
        <v>2805</v>
      </c>
      <c r="G123" s="159"/>
      <c r="H123" s="160" t="str">
        <f>IFERROR(VLOOKUP(ROWS($H$3:H123),$D$3:$E$204,2,0),"")</f>
        <v>LITOMYŠL</v>
      </c>
    </row>
    <row r="124" spans="1:8" ht="12.75" customHeight="1">
      <c r="A124" s="140"/>
      <c r="B124" s="140"/>
      <c r="C124" s="140"/>
      <c r="D124" s="150">
        <f>IF(ISNUMBER(SEARCH(ZAKL_DATA!$B$14,E124)),MAX($D$2:D123)+1,0)</f>
        <v>122</v>
      </c>
      <c r="E124" s="157" t="s">
        <v>389</v>
      </c>
      <c r="F124" s="158">
        <v>2806</v>
      </c>
      <c r="G124" s="159"/>
      <c r="H124" s="160" t="str">
        <f>IFERROR(VLOOKUP(ROWS($H$3:H124),$D$3:$E$204,2,0),"")</f>
        <v>MORAVSKÁ TŘEBOVÁ</v>
      </c>
    </row>
    <row r="125" spans="1:8" ht="12.75" customHeight="1">
      <c r="A125" s="140"/>
      <c r="B125" s="140"/>
      <c r="C125" s="140"/>
      <c r="D125" s="150">
        <f>IF(ISNUMBER(SEARCH(ZAKL_DATA!$B$14,E125)),MAX($D$2:D124)+1,0)</f>
        <v>123</v>
      </c>
      <c r="E125" s="157" t="s">
        <v>390</v>
      </c>
      <c r="F125" s="158">
        <v>2807</v>
      </c>
      <c r="G125" s="159"/>
      <c r="H125" s="160" t="str">
        <f>IFERROR(VLOOKUP(ROWS($H$3:H125),$D$3:$E$204,2,0),"")</f>
        <v>PŘELOUČ</v>
      </c>
    </row>
    <row r="126" spans="1:8" ht="12.75" customHeight="1">
      <c r="A126" s="140"/>
      <c r="B126" s="140"/>
      <c r="C126" s="140"/>
      <c r="D126" s="150">
        <f>IF(ISNUMBER(SEARCH(ZAKL_DATA!$B$14,E126)),MAX($D$2:D125)+1,0)</f>
        <v>124</v>
      </c>
      <c r="E126" s="157" t="s">
        <v>391</v>
      </c>
      <c r="F126" s="158">
        <v>2808</v>
      </c>
      <c r="G126" s="159"/>
      <c r="H126" s="160" t="str">
        <f>IFERROR(VLOOKUP(ROWS($H$3:H126),$D$3:$E$204,2,0),"")</f>
        <v>SVITAVY</v>
      </c>
    </row>
    <row r="127" spans="1:8" ht="12.75" customHeight="1">
      <c r="A127" s="140"/>
      <c r="B127" s="140"/>
      <c r="C127" s="140"/>
      <c r="D127" s="150">
        <f>IF(ISNUMBER(SEARCH(ZAKL_DATA!$B$14,E127)),MAX($D$2:D126)+1,0)</f>
        <v>125</v>
      </c>
      <c r="E127" s="157" t="s">
        <v>392</v>
      </c>
      <c r="F127" s="158">
        <v>2809</v>
      </c>
      <c r="G127" s="159"/>
      <c r="H127" s="160" t="str">
        <f>IFERROR(VLOOKUP(ROWS($H$3:H127),$D$3:$E$204,2,0),"")</f>
        <v>ÚSTÍ NAD ORLICÍ</v>
      </c>
    </row>
    <row r="128" spans="1:8" ht="12.75" customHeight="1">
      <c r="A128" s="140"/>
      <c r="B128" s="140"/>
      <c r="C128" s="140"/>
      <c r="D128" s="150">
        <f>IF(ISNUMBER(SEARCH(ZAKL_DATA!$B$14,E128)),MAX($D$2:D127)+1,0)</f>
        <v>126</v>
      </c>
      <c r="E128" s="157" t="s">
        <v>393</v>
      </c>
      <c r="F128" s="158">
        <v>2810</v>
      </c>
      <c r="G128" s="159"/>
      <c r="H128" s="160" t="str">
        <f>IFERROR(VLOOKUP(ROWS($H$3:H128),$D$3:$E$204,2,0),"")</f>
        <v>VYSOKÉ MÝTO</v>
      </c>
    </row>
    <row r="129" spans="1:8" ht="12.75" customHeight="1">
      <c r="A129" s="140"/>
      <c r="B129" s="140"/>
      <c r="C129" s="140"/>
      <c r="D129" s="150">
        <f>IF(ISNUMBER(SEARCH(ZAKL_DATA!$B$14,E129)),MAX($D$2:D128)+1,0)</f>
        <v>127</v>
      </c>
      <c r="E129" s="157" t="s">
        <v>394</v>
      </c>
      <c r="F129" s="158">
        <v>2811</v>
      </c>
      <c r="G129" s="159"/>
      <c r="H129" s="160" t="str">
        <f>IFERROR(VLOOKUP(ROWS($H$3:H129),$D$3:$E$204,2,0),"")</f>
        <v>ŽAMBERK</v>
      </c>
    </row>
    <row r="130" spans="1:8" ht="12.75" customHeight="1">
      <c r="A130" s="140"/>
      <c r="B130" s="140"/>
      <c r="C130" s="140"/>
      <c r="D130" s="150">
        <f>IF(ISNUMBER(SEARCH(ZAKL_DATA!$B$14,E130)),MAX($D$2:D129)+1,0)</f>
        <v>128</v>
      </c>
      <c r="E130" s="157" t="s">
        <v>395</v>
      </c>
      <c r="F130" s="158">
        <v>2901</v>
      </c>
      <c r="G130" s="159"/>
      <c r="H130" s="160" t="str">
        <f>IFERROR(VLOOKUP(ROWS($H$3:H130),$D$3:$E$204,2,0),"")</f>
        <v>JIHLAVA</v>
      </c>
    </row>
    <row r="131" spans="1:8" ht="12.75" customHeight="1">
      <c r="A131" s="140"/>
      <c r="B131" s="140"/>
      <c r="C131" s="140"/>
      <c r="D131" s="150">
        <f>IF(ISNUMBER(SEARCH(ZAKL_DATA!$B$14,E131)),MAX($D$2:D130)+1,0)</f>
        <v>129</v>
      </c>
      <c r="E131" s="157" t="s">
        <v>396</v>
      </c>
      <c r="F131" s="158">
        <v>2902</v>
      </c>
      <c r="G131" s="159"/>
      <c r="H131" s="160" t="str">
        <f>IFERROR(VLOOKUP(ROWS($H$3:H131),$D$3:$E$204,2,0),"")</f>
        <v>BYSTŘICE NAD PERN.</v>
      </c>
    </row>
    <row r="132" spans="1:8" ht="12.75" customHeight="1">
      <c r="A132" s="140"/>
      <c r="B132" s="140"/>
      <c r="C132" s="140"/>
      <c r="D132" s="150">
        <f>IF(ISNUMBER(SEARCH(ZAKL_DATA!$B$14,E132)),MAX($D$2:D131)+1,0)</f>
        <v>130</v>
      </c>
      <c r="E132" s="157" t="s">
        <v>397</v>
      </c>
      <c r="F132" s="158">
        <v>2903</v>
      </c>
      <c r="G132" s="159"/>
      <c r="H132" s="160" t="str">
        <f>IFERROR(VLOOKUP(ROWS($H$3:H132),$D$3:$E$204,2,0),"")</f>
        <v>HAVLÍČKŮV BROD</v>
      </c>
    </row>
    <row r="133" spans="1:8" ht="12.75" customHeight="1">
      <c r="A133" s="140"/>
      <c r="B133" s="140"/>
      <c r="C133" s="140"/>
      <c r="D133" s="150">
        <f>IF(ISNUMBER(SEARCH(ZAKL_DATA!$B$14,E133)),MAX($D$2:D132)+1,0)</f>
        <v>131</v>
      </c>
      <c r="E133" s="157" t="s">
        <v>398</v>
      </c>
      <c r="F133" s="158">
        <v>2904</v>
      </c>
      <c r="G133" s="159"/>
      <c r="H133" s="160" t="str">
        <f>IFERROR(VLOOKUP(ROWS($H$3:H133),$D$3:$E$204,2,0),"")</f>
        <v>HUMPOLEC</v>
      </c>
    </row>
    <row r="134" spans="1:8" ht="12.75" customHeight="1">
      <c r="A134" s="140"/>
      <c r="B134" s="140"/>
      <c r="C134" s="140"/>
      <c r="D134" s="150">
        <f>IF(ISNUMBER(SEARCH(ZAKL_DATA!$B$14,E134)),MAX($D$2:D133)+1,0)</f>
        <v>132</v>
      </c>
      <c r="E134" s="157" t="s">
        <v>399</v>
      </c>
      <c r="F134" s="158">
        <v>2905</v>
      </c>
      <c r="G134" s="159"/>
      <c r="H134" s="160" t="str">
        <f>IFERROR(VLOOKUP(ROWS($H$3:H134),$D$3:$E$204,2,0),"")</f>
        <v>CHOTĚBOŘ</v>
      </c>
    </row>
    <row r="135" spans="1:8" ht="12.75" customHeight="1">
      <c r="A135" s="140"/>
      <c r="B135" s="140"/>
      <c r="C135" s="140"/>
      <c r="D135" s="150">
        <f>IF(ISNUMBER(SEARCH(ZAKL_DATA!$B$14,E135)),MAX($D$2:D134)+1,0)</f>
        <v>133</v>
      </c>
      <c r="E135" s="157" t="s">
        <v>400</v>
      </c>
      <c r="F135" s="158">
        <v>2906</v>
      </c>
      <c r="G135" s="159"/>
      <c r="H135" s="160" t="str">
        <f>IFERROR(VLOOKUP(ROWS($H$3:H135),$D$3:$E$204,2,0),"")</f>
        <v>LEDEČ NAD SÁZAVOU</v>
      </c>
    </row>
    <row r="136" spans="1:8" ht="12.75" customHeight="1">
      <c r="A136" s="140"/>
      <c r="B136" s="140"/>
      <c r="C136" s="140"/>
      <c r="D136" s="150">
        <f>IF(ISNUMBER(SEARCH(ZAKL_DATA!$B$14,E136)),MAX($D$2:D135)+1,0)</f>
        <v>134</v>
      </c>
      <c r="E136" s="157" t="s">
        <v>401</v>
      </c>
      <c r="F136" s="158">
        <v>2907</v>
      </c>
      <c r="G136" s="159"/>
      <c r="H136" s="160" t="str">
        <f>IFERROR(VLOOKUP(ROWS($H$3:H136),$D$3:$E$204,2,0),"")</f>
        <v>MORAVSKÉ BUDĚJOVICE</v>
      </c>
    </row>
    <row r="137" spans="1:8" ht="12.75" customHeight="1">
      <c r="A137" s="140"/>
      <c r="B137" s="140"/>
      <c r="C137" s="140"/>
      <c r="D137" s="150">
        <f>IF(ISNUMBER(SEARCH(ZAKL_DATA!$B$14,E137)),MAX($D$2:D136)+1,0)</f>
        <v>135</v>
      </c>
      <c r="E137" s="157" t="s">
        <v>402</v>
      </c>
      <c r="F137" s="158">
        <v>2908</v>
      </c>
      <c r="G137" s="159"/>
      <c r="H137" s="160" t="str">
        <f>IFERROR(VLOOKUP(ROWS($H$3:H137),$D$3:$E$204,2,0),"")</f>
        <v>NÁMĚŠŤ NAD OSLAVOU</v>
      </c>
    </row>
    <row r="138" spans="1:8" ht="12.75" customHeight="1">
      <c r="A138" s="140"/>
      <c r="B138" s="140"/>
      <c r="C138" s="140"/>
      <c r="D138" s="150">
        <f>IF(ISNUMBER(SEARCH(ZAKL_DATA!$B$14,E138)),MAX($D$2:D137)+1,0)</f>
        <v>136</v>
      </c>
      <c r="E138" s="157" t="s">
        <v>403</v>
      </c>
      <c r="F138" s="158">
        <v>2909</v>
      </c>
      <c r="G138" s="159"/>
      <c r="H138" s="160" t="str">
        <f>IFERROR(VLOOKUP(ROWS($H$3:H138),$D$3:$E$204,2,0),"")</f>
        <v>PACOV</v>
      </c>
    </row>
    <row r="139" spans="1:8" ht="12.75" customHeight="1">
      <c r="A139" s="140"/>
      <c r="B139" s="140"/>
      <c r="C139" s="140"/>
      <c r="D139" s="150">
        <f>IF(ISNUMBER(SEARCH(ZAKL_DATA!$B$14,E139)),MAX($D$2:D138)+1,0)</f>
        <v>137</v>
      </c>
      <c r="E139" s="157" t="s">
        <v>404</v>
      </c>
      <c r="F139" s="158">
        <v>2910</v>
      </c>
      <c r="G139" s="159"/>
      <c r="H139" s="160" t="str">
        <f>IFERROR(VLOOKUP(ROWS($H$3:H139),$D$3:$E$204,2,0),"")</f>
        <v>PELHŘIMOV</v>
      </c>
    </row>
    <row r="140" spans="1:8" ht="12.75" customHeight="1">
      <c r="A140" s="140"/>
      <c r="B140" s="140"/>
      <c r="C140" s="140"/>
      <c r="D140" s="150">
        <f>IF(ISNUMBER(SEARCH(ZAKL_DATA!$B$14,E140)),MAX($D$2:D139)+1,0)</f>
        <v>138</v>
      </c>
      <c r="E140" s="157" t="s">
        <v>405</v>
      </c>
      <c r="F140" s="158">
        <v>2911</v>
      </c>
      <c r="G140" s="159"/>
      <c r="H140" s="160" t="str">
        <f>IFERROR(VLOOKUP(ROWS($H$3:H140),$D$3:$E$204,2,0),"")</f>
        <v>TELČ</v>
      </c>
    </row>
    <row r="141" spans="1:8" ht="12.75" customHeight="1">
      <c r="A141" s="140"/>
      <c r="B141" s="140"/>
      <c r="C141" s="140"/>
      <c r="D141" s="150">
        <f>IF(ISNUMBER(SEARCH(ZAKL_DATA!$B$14,E141)),MAX($D$2:D140)+1,0)</f>
        <v>139</v>
      </c>
      <c r="E141" s="157" t="s">
        <v>406</v>
      </c>
      <c r="F141" s="158">
        <v>2912</v>
      </c>
      <c r="G141" s="159"/>
      <c r="H141" s="160" t="str">
        <f>IFERROR(VLOOKUP(ROWS($H$3:H141),$D$3:$E$204,2,0),"")</f>
        <v>TŘEBÍČ</v>
      </c>
    </row>
    <row r="142" spans="1:8" ht="12.75" customHeight="1">
      <c r="A142" s="140"/>
      <c r="B142" s="140"/>
      <c r="C142" s="140"/>
      <c r="D142" s="150">
        <f>IF(ISNUMBER(SEARCH(ZAKL_DATA!$B$14,E142)),MAX($D$2:D141)+1,0)</f>
        <v>140</v>
      </c>
      <c r="E142" s="157" t="s">
        <v>407</v>
      </c>
      <c r="F142" s="158">
        <v>2913</v>
      </c>
      <c r="G142" s="159"/>
      <c r="H142" s="160" t="str">
        <f>IFERROR(VLOOKUP(ROWS($H$3:H142),$D$3:$E$204,2,0),"")</f>
        <v>VELKÉ MEZIŘÍČÍ</v>
      </c>
    </row>
    <row r="143" spans="1:8" ht="12.75" customHeight="1">
      <c r="A143" s="140"/>
      <c r="B143" s="140"/>
      <c r="C143" s="140"/>
      <c r="D143" s="150">
        <f>IF(ISNUMBER(SEARCH(ZAKL_DATA!$B$14,E143)),MAX($D$2:D142)+1,0)</f>
        <v>141</v>
      </c>
      <c r="E143" s="157" t="s">
        <v>408</v>
      </c>
      <c r="F143" s="158">
        <v>2914</v>
      </c>
      <c r="G143" s="159"/>
      <c r="H143" s="160" t="str">
        <f>IFERROR(VLOOKUP(ROWS($H$3:H143),$D$3:$E$204,2,0),"")</f>
        <v>ŽĎÁR NAD SÁZAVOU</v>
      </c>
    </row>
    <row r="144" spans="1:8" ht="12.75" customHeight="1">
      <c r="A144" s="140"/>
      <c r="B144" s="140"/>
      <c r="C144" s="140"/>
      <c r="D144" s="150">
        <f>IF(ISNUMBER(SEARCH(ZAKL_DATA!$B$14,E144)),MAX($D$2:D143)+1,0)</f>
        <v>142</v>
      </c>
      <c r="E144" s="157" t="s">
        <v>409</v>
      </c>
      <c r="F144" s="158">
        <v>3001</v>
      </c>
      <c r="G144" s="159"/>
      <c r="H144" s="160" t="str">
        <f>IFERROR(VLOOKUP(ROWS($H$3:H144),$D$3:$E$204,2,0),"")</f>
        <v>BRNO I</v>
      </c>
    </row>
    <row r="145" spans="1:8" ht="12.75" customHeight="1">
      <c r="A145" s="140"/>
      <c r="B145" s="140"/>
      <c r="C145" s="140"/>
      <c r="D145" s="150">
        <f>IF(ISNUMBER(SEARCH(ZAKL_DATA!$B$14,E145)),MAX($D$2:D144)+1,0)</f>
        <v>143</v>
      </c>
      <c r="E145" s="157" t="s">
        <v>410</v>
      </c>
      <c r="F145" s="158">
        <v>3002</v>
      </c>
      <c r="G145" s="159"/>
      <c r="H145" s="160" t="str">
        <f>IFERROR(VLOOKUP(ROWS($H$3:H145),$D$3:$E$204,2,0),"")</f>
        <v>BRNO II</v>
      </c>
    </row>
    <row r="146" spans="1:8" ht="12.75" customHeight="1">
      <c r="A146" s="140"/>
      <c r="B146" s="140"/>
      <c r="C146" s="140"/>
      <c r="D146" s="150">
        <f>IF(ISNUMBER(SEARCH(ZAKL_DATA!$B$14,E146)),MAX($D$2:D145)+1,0)</f>
        <v>144</v>
      </c>
      <c r="E146" s="157" t="s">
        <v>411</v>
      </c>
      <c r="F146" s="158">
        <v>3003</v>
      </c>
      <c r="G146" s="159"/>
      <c r="H146" s="160" t="str">
        <f>IFERROR(VLOOKUP(ROWS($H$3:H146),$D$3:$E$204,2,0),"")</f>
        <v>BRNO III</v>
      </c>
    </row>
    <row r="147" spans="1:8" ht="12.75" customHeight="1">
      <c r="A147" s="140"/>
      <c r="B147" s="140"/>
      <c r="C147" s="140"/>
      <c r="D147" s="150">
        <f>IF(ISNUMBER(SEARCH(ZAKL_DATA!$B$14,E147)),MAX($D$2:D146)+1,0)</f>
        <v>145</v>
      </c>
      <c r="E147" s="157" t="s">
        <v>412</v>
      </c>
      <c r="F147" s="158">
        <v>3004</v>
      </c>
      <c r="G147" s="159"/>
      <c r="H147" s="160" t="str">
        <f>IFERROR(VLOOKUP(ROWS($H$3:H147),$D$3:$E$204,2,0),"")</f>
        <v>BRNO IV</v>
      </c>
    </row>
    <row r="148" spans="1:8" ht="12.75" customHeight="1">
      <c r="A148" s="140"/>
      <c r="B148" s="140"/>
      <c r="C148" s="140"/>
      <c r="D148" s="150">
        <f>IF(ISNUMBER(SEARCH(ZAKL_DATA!$B$14,E148)),MAX($D$2:D147)+1,0)</f>
        <v>146</v>
      </c>
      <c r="E148" s="157" t="s">
        <v>413</v>
      </c>
      <c r="F148" s="158">
        <v>3005</v>
      </c>
      <c r="G148" s="159"/>
      <c r="H148" s="160" t="str">
        <f>IFERROR(VLOOKUP(ROWS($H$3:H148),$D$3:$E$204,2,0),"")</f>
        <v>BRNO VENKOV</v>
      </c>
    </row>
    <row r="149" spans="1:8" ht="12.75" customHeight="1">
      <c r="A149" s="140"/>
      <c r="B149" s="140"/>
      <c r="C149" s="140"/>
      <c r="D149" s="150">
        <f>IF(ISNUMBER(SEARCH(ZAKL_DATA!$B$14,E149)),MAX($D$2:D148)+1,0)</f>
        <v>147</v>
      </c>
      <c r="E149" s="157" t="s">
        <v>414</v>
      </c>
      <c r="F149" s="158">
        <v>3006</v>
      </c>
      <c r="G149" s="159"/>
      <c r="H149" s="160" t="str">
        <f>IFERROR(VLOOKUP(ROWS($H$3:H149),$D$3:$E$204,2,0),"")</f>
        <v>BLANSKO</v>
      </c>
    </row>
    <row r="150" spans="1:8" ht="12.75" customHeight="1">
      <c r="A150" s="140"/>
      <c r="B150" s="140"/>
      <c r="C150" s="140"/>
      <c r="D150" s="150">
        <f>IF(ISNUMBER(SEARCH(ZAKL_DATA!$B$14,E150)),MAX($D$2:D149)+1,0)</f>
        <v>148</v>
      </c>
      <c r="E150" s="157" t="s">
        <v>415</v>
      </c>
      <c r="F150" s="158">
        <v>3007</v>
      </c>
      <c r="G150" s="159"/>
      <c r="H150" s="160" t="str">
        <f>IFERROR(VLOOKUP(ROWS($H$3:H150),$D$3:$E$204,2,0),"")</f>
        <v>BOSKOVICE</v>
      </c>
    </row>
    <row r="151" spans="1:8" ht="12.75" customHeight="1">
      <c r="A151" s="140"/>
      <c r="B151" s="140"/>
      <c r="C151" s="140"/>
      <c r="D151" s="150">
        <f>IF(ISNUMBER(SEARCH(ZAKL_DATA!$B$14,E151)),MAX($D$2:D150)+1,0)</f>
        <v>149</v>
      </c>
      <c r="E151" s="157" t="s">
        <v>416</v>
      </c>
      <c r="F151" s="158">
        <v>3008</v>
      </c>
      <c r="G151" s="159"/>
      <c r="H151" s="160" t="str">
        <f>IFERROR(VLOOKUP(ROWS($H$3:H151),$D$3:$E$204,2,0),"")</f>
        <v>BŘECLAV</v>
      </c>
    </row>
    <row r="152" spans="1:8" ht="12.75" customHeight="1">
      <c r="A152" s="140"/>
      <c r="B152" s="140"/>
      <c r="C152" s="140"/>
      <c r="D152" s="150">
        <f>IF(ISNUMBER(SEARCH(ZAKL_DATA!$B$14,E152)),MAX($D$2:D151)+1,0)</f>
        <v>150</v>
      </c>
      <c r="E152" s="157" t="s">
        <v>417</v>
      </c>
      <c r="F152" s="158">
        <v>3009</v>
      </c>
      <c r="G152" s="159"/>
      <c r="H152" s="160" t="str">
        <f>IFERROR(VLOOKUP(ROWS($H$3:H152),$D$3:$E$204,2,0),"")</f>
        <v>BUČOVICE</v>
      </c>
    </row>
    <row r="153" spans="1:8" ht="12.75" customHeight="1">
      <c r="A153" s="140"/>
      <c r="B153" s="140"/>
      <c r="C153" s="140"/>
      <c r="D153" s="150">
        <f>IF(ISNUMBER(SEARCH(ZAKL_DATA!$B$14,E153)),MAX($D$2:D152)+1,0)</f>
        <v>151</v>
      </c>
      <c r="E153" s="157" t="s">
        <v>418</v>
      </c>
      <c r="F153" s="158">
        <v>3010</v>
      </c>
      <c r="G153" s="159"/>
      <c r="H153" s="160" t="str">
        <f>IFERROR(VLOOKUP(ROWS($H$3:H153),$D$3:$E$204,2,0),"")</f>
        <v>HODONÍN</v>
      </c>
    </row>
    <row r="154" spans="1:8" ht="12.75" customHeight="1">
      <c r="A154" s="140"/>
      <c r="B154" s="140"/>
      <c r="C154" s="140"/>
      <c r="D154" s="150">
        <f>IF(ISNUMBER(SEARCH(ZAKL_DATA!$B$14,E154)),MAX($D$2:D153)+1,0)</f>
        <v>152</v>
      </c>
      <c r="E154" s="157" t="s">
        <v>419</v>
      </c>
      <c r="F154" s="158">
        <v>3011</v>
      </c>
      <c r="G154" s="159"/>
      <c r="H154" s="160" t="str">
        <f>IFERROR(VLOOKUP(ROWS($H$3:H154),$D$3:$E$204,2,0),"")</f>
        <v>HUSTOPEČE</v>
      </c>
    </row>
    <row r="155" spans="1:8" ht="12.75" customHeight="1">
      <c r="A155" s="140"/>
      <c r="B155" s="140"/>
      <c r="C155" s="140"/>
      <c r="D155" s="150">
        <f>IF(ISNUMBER(SEARCH(ZAKL_DATA!$B$14,E155)),MAX($D$2:D154)+1,0)</f>
        <v>153</v>
      </c>
      <c r="E155" s="157" t="s">
        <v>420</v>
      </c>
      <c r="F155" s="158">
        <v>3012</v>
      </c>
      <c r="G155" s="159"/>
      <c r="H155" s="160" t="str">
        <f>IFERROR(VLOOKUP(ROWS($H$3:H155),$D$3:$E$204,2,0),"")</f>
        <v>IVANČICE</v>
      </c>
    </row>
    <row r="156" spans="1:8" ht="12.75" customHeight="1">
      <c r="A156" s="140"/>
      <c r="B156" s="140"/>
      <c r="C156" s="140"/>
      <c r="D156" s="150">
        <f>IF(ISNUMBER(SEARCH(ZAKL_DATA!$B$14,E156)),MAX($D$2:D155)+1,0)</f>
        <v>154</v>
      </c>
      <c r="E156" s="157" t="s">
        <v>421</v>
      </c>
      <c r="F156" s="158">
        <v>3013</v>
      </c>
      <c r="G156" s="159"/>
      <c r="H156" s="160" t="str">
        <f>IFERROR(VLOOKUP(ROWS($H$3:H156),$D$3:$E$204,2,0),"")</f>
        <v>KYJOV</v>
      </c>
    </row>
    <row r="157" spans="1:8" ht="12.75" customHeight="1">
      <c r="A157" s="140"/>
      <c r="B157" s="140"/>
      <c r="C157" s="140"/>
      <c r="D157" s="150">
        <f>IF(ISNUMBER(SEARCH(ZAKL_DATA!$B$14,E157)),MAX($D$2:D156)+1,0)</f>
        <v>155</v>
      </c>
      <c r="E157" s="157" t="s">
        <v>422</v>
      </c>
      <c r="F157" s="158">
        <v>3014</v>
      </c>
      <c r="G157" s="159"/>
      <c r="H157" s="160" t="str">
        <f>IFERROR(VLOOKUP(ROWS($H$3:H157),$D$3:$E$204,2,0),"")</f>
        <v>MIKULOV</v>
      </c>
    </row>
    <row r="158" spans="1:8" ht="12.75" customHeight="1">
      <c r="A158" s="140"/>
      <c r="B158" s="140"/>
      <c r="C158" s="140"/>
      <c r="D158" s="150">
        <f>IF(ISNUMBER(SEARCH(ZAKL_DATA!$B$14,E158)),MAX($D$2:D157)+1,0)</f>
        <v>156</v>
      </c>
      <c r="E158" s="157" t="s">
        <v>423</v>
      </c>
      <c r="F158" s="158">
        <v>3015</v>
      </c>
      <c r="G158" s="159"/>
      <c r="H158" s="160" t="str">
        <f>IFERROR(VLOOKUP(ROWS($H$3:H158),$D$3:$E$204,2,0),"")</f>
        <v>MORAVSKÝ KRUMLOV</v>
      </c>
    </row>
    <row r="159" spans="1:8" ht="12.75" customHeight="1">
      <c r="A159" s="140"/>
      <c r="B159" s="140"/>
      <c r="C159" s="140"/>
      <c r="D159" s="150">
        <f>IF(ISNUMBER(SEARCH(ZAKL_DATA!$B$14,E159)),MAX($D$2:D158)+1,0)</f>
        <v>157</v>
      </c>
      <c r="E159" s="157" t="s">
        <v>424</v>
      </c>
      <c r="F159" s="158">
        <v>3016</v>
      </c>
      <c r="G159" s="159"/>
      <c r="H159" s="160" t="str">
        <f>IFERROR(VLOOKUP(ROWS($H$3:H159),$D$3:$E$204,2,0),"")</f>
        <v>SLAVKOV U BRNA</v>
      </c>
    </row>
    <row r="160" spans="1:8" ht="12.75" customHeight="1">
      <c r="A160" s="140"/>
      <c r="B160" s="140"/>
      <c r="C160" s="140"/>
      <c r="D160" s="150">
        <f>IF(ISNUMBER(SEARCH(ZAKL_DATA!$B$14,E160)),MAX($D$2:D159)+1,0)</f>
        <v>158</v>
      </c>
      <c r="E160" s="157" t="s">
        <v>425</v>
      </c>
      <c r="F160" s="158">
        <v>3017</v>
      </c>
      <c r="G160" s="159"/>
      <c r="H160" s="160" t="str">
        <f>IFERROR(VLOOKUP(ROWS($H$3:H160),$D$3:$E$204,2,0),"")</f>
        <v>TIŠNOV</v>
      </c>
    </row>
    <row r="161" spans="1:8" ht="12.75" customHeight="1">
      <c r="A161" s="140"/>
      <c r="B161" s="140"/>
      <c r="C161" s="140"/>
      <c r="D161" s="150">
        <f>IF(ISNUMBER(SEARCH(ZAKL_DATA!$B$14,E161)),MAX($D$2:D160)+1,0)</f>
        <v>159</v>
      </c>
      <c r="E161" s="157" t="s">
        <v>426</v>
      </c>
      <c r="F161" s="158">
        <v>3018</v>
      </c>
      <c r="G161" s="159"/>
      <c r="H161" s="160" t="str">
        <f>IFERROR(VLOOKUP(ROWS($H$3:H161),$D$3:$E$204,2,0),"")</f>
        <v>VESELÍ NAD MORAVOU</v>
      </c>
    </row>
    <row r="162" spans="1:8" ht="12.75" customHeight="1">
      <c r="A162" s="140"/>
      <c r="B162" s="140"/>
      <c r="C162" s="140"/>
      <c r="D162" s="150">
        <f>IF(ISNUMBER(SEARCH(ZAKL_DATA!$B$14,E162)),MAX($D$2:D161)+1,0)</f>
        <v>160</v>
      </c>
      <c r="E162" s="157" t="s">
        <v>427</v>
      </c>
      <c r="F162" s="158">
        <v>3019</v>
      </c>
      <c r="G162" s="159"/>
      <c r="H162" s="160" t="str">
        <f>IFERROR(VLOOKUP(ROWS($H$3:H162),$D$3:$E$204,2,0),"")</f>
        <v>VYŠKOV</v>
      </c>
    </row>
    <row r="163" spans="1:8" ht="12.75" customHeight="1">
      <c r="A163" s="140"/>
      <c r="B163" s="140"/>
      <c r="C163" s="140"/>
      <c r="D163" s="150">
        <f>IF(ISNUMBER(SEARCH(ZAKL_DATA!$B$14,E163)),MAX($D$2:D162)+1,0)</f>
        <v>161</v>
      </c>
      <c r="E163" s="157" t="s">
        <v>428</v>
      </c>
      <c r="F163" s="158">
        <v>3020</v>
      </c>
      <c r="G163" s="159"/>
      <c r="H163" s="160" t="str">
        <f>IFERROR(VLOOKUP(ROWS($H$3:H163),$D$3:$E$204,2,0),"")</f>
        <v>ZNOJMO</v>
      </c>
    </row>
    <row r="164" spans="1:8" ht="12.75" customHeight="1">
      <c r="A164" s="140"/>
      <c r="B164" s="140"/>
      <c r="C164" s="140"/>
      <c r="D164" s="150">
        <f>IF(ISNUMBER(SEARCH(ZAKL_DATA!$B$14,E164)),MAX($D$2:D163)+1,0)</f>
        <v>162</v>
      </c>
      <c r="E164" s="157" t="s">
        <v>429</v>
      </c>
      <c r="F164" s="158">
        <v>3101</v>
      </c>
      <c r="G164" s="159"/>
      <c r="H164" s="160" t="str">
        <f>IFERROR(VLOOKUP(ROWS($H$3:H164),$D$3:$E$204,2,0),"")</f>
        <v>OLOMOUC</v>
      </c>
    </row>
    <row r="165" spans="1:8" ht="12.75" customHeight="1">
      <c r="A165" s="140"/>
      <c r="B165" s="140"/>
      <c r="C165" s="140"/>
      <c r="D165" s="150">
        <f>IF(ISNUMBER(SEARCH(ZAKL_DATA!$B$14,E165)),MAX($D$2:D164)+1,0)</f>
        <v>163</v>
      </c>
      <c r="E165" s="157" t="s">
        <v>430</v>
      </c>
      <c r="F165" s="158">
        <v>3102</v>
      </c>
      <c r="G165" s="159"/>
      <c r="H165" s="160" t="str">
        <f>IFERROR(VLOOKUP(ROWS($H$3:H165),$D$3:$E$204,2,0),"")</f>
        <v>HRANICE</v>
      </c>
    </row>
    <row r="166" spans="1:8" ht="12.75" customHeight="1">
      <c r="A166" s="140"/>
      <c r="B166" s="140"/>
      <c r="C166" s="140"/>
      <c r="D166" s="150">
        <f>IF(ISNUMBER(SEARCH(ZAKL_DATA!$B$14,E166)),MAX($D$2:D165)+1,0)</f>
        <v>164</v>
      </c>
      <c r="E166" s="157" t="s">
        <v>431</v>
      </c>
      <c r="F166" s="158">
        <v>3103</v>
      </c>
      <c r="G166" s="159"/>
      <c r="H166" s="160" t="str">
        <f>IFERROR(VLOOKUP(ROWS($H$3:H166),$D$3:$E$204,2,0),"")</f>
        <v>JESENÍK</v>
      </c>
    </row>
    <row r="167" spans="1:8" ht="12.75" customHeight="1">
      <c r="A167" s="140"/>
      <c r="B167" s="140"/>
      <c r="C167" s="140"/>
      <c r="D167" s="150">
        <f>IF(ISNUMBER(SEARCH(ZAKL_DATA!$B$14,E167)),MAX($D$2:D166)+1,0)</f>
        <v>165</v>
      </c>
      <c r="E167" s="157" t="s">
        <v>432</v>
      </c>
      <c r="F167" s="158">
        <v>3104</v>
      </c>
      <c r="G167" s="159"/>
      <c r="H167" s="160" t="str">
        <f>IFERROR(VLOOKUP(ROWS($H$3:H167),$D$3:$E$204,2,0),"")</f>
        <v>KONICE</v>
      </c>
    </row>
    <row r="168" spans="1:8" ht="12.75" customHeight="1">
      <c r="A168" s="140"/>
      <c r="B168" s="140"/>
      <c r="C168" s="140"/>
      <c r="D168" s="150">
        <f>IF(ISNUMBER(SEARCH(ZAKL_DATA!$B$14,E168)),MAX($D$2:D167)+1,0)</f>
        <v>166</v>
      </c>
      <c r="E168" s="157" t="s">
        <v>433</v>
      </c>
      <c r="F168" s="158">
        <v>3105</v>
      </c>
      <c r="G168" s="159"/>
      <c r="H168" s="160" t="str">
        <f>IFERROR(VLOOKUP(ROWS($H$3:H168),$D$3:$E$204,2,0),"")</f>
        <v>LITOVEL</v>
      </c>
    </row>
    <row r="169" spans="1:8" ht="12.75" customHeight="1">
      <c r="A169" s="140"/>
      <c r="B169" s="140"/>
      <c r="C169" s="140"/>
      <c r="D169" s="150">
        <f>IF(ISNUMBER(SEARCH(ZAKL_DATA!$B$14,E169)),MAX($D$2:D168)+1,0)</f>
        <v>167</v>
      </c>
      <c r="E169" s="157" t="s">
        <v>434</v>
      </c>
      <c r="F169" s="158">
        <v>3106</v>
      </c>
      <c r="G169" s="159"/>
      <c r="H169" s="160" t="str">
        <f>IFERROR(VLOOKUP(ROWS($H$3:H169),$D$3:$E$204,2,0),"")</f>
        <v>PROSTĚJOV</v>
      </c>
    </row>
    <row r="170" spans="1:8" ht="12.75" customHeight="1">
      <c r="A170" s="140"/>
      <c r="B170" s="140"/>
      <c r="C170" s="140"/>
      <c r="D170" s="150">
        <f>IF(ISNUMBER(SEARCH(ZAKL_DATA!$B$14,E170)),MAX($D$2:D169)+1,0)</f>
        <v>168</v>
      </c>
      <c r="E170" s="157" t="s">
        <v>435</v>
      </c>
      <c r="F170" s="158">
        <v>3107</v>
      </c>
      <c r="G170" s="159"/>
      <c r="H170" s="160" t="str">
        <f>IFERROR(VLOOKUP(ROWS($H$3:H170),$D$3:$E$204,2,0),"")</f>
        <v>PŘEROV</v>
      </c>
    </row>
    <row r="171" spans="1:8" ht="12.75" customHeight="1">
      <c r="A171" s="140"/>
      <c r="B171" s="140"/>
      <c r="C171" s="140"/>
      <c r="D171" s="150">
        <f>IF(ISNUMBER(SEARCH(ZAKL_DATA!$B$14,E171)),MAX($D$2:D170)+1,0)</f>
        <v>169</v>
      </c>
      <c r="E171" s="157" t="s">
        <v>436</v>
      </c>
      <c r="F171" s="158">
        <v>3108</v>
      </c>
      <c r="G171" s="159"/>
      <c r="H171" s="160" t="str">
        <f>IFERROR(VLOOKUP(ROWS($H$3:H171),$D$3:$E$204,2,0),"")</f>
        <v>ŠTERNBERK</v>
      </c>
    </row>
    <row r="172" spans="1:8" ht="12.75" customHeight="1">
      <c r="A172" s="140"/>
      <c r="B172" s="140"/>
      <c r="C172" s="140"/>
      <c r="D172" s="150">
        <f>IF(ISNUMBER(SEARCH(ZAKL_DATA!$B$14,E172)),MAX($D$2:D171)+1,0)</f>
        <v>170</v>
      </c>
      <c r="E172" s="157" t="s">
        <v>437</v>
      </c>
      <c r="F172" s="158">
        <v>3109</v>
      </c>
      <c r="G172" s="159"/>
      <c r="H172" s="160" t="str">
        <f>IFERROR(VLOOKUP(ROWS($H$3:H172),$D$3:$E$204,2,0),"")</f>
        <v>ŠUMPERK</v>
      </c>
    </row>
    <row r="173" spans="1:8" ht="12.75" customHeight="1">
      <c r="A173" s="140"/>
      <c r="B173" s="140"/>
      <c r="C173" s="140"/>
      <c r="D173" s="150">
        <f>IF(ISNUMBER(SEARCH(ZAKL_DATA!$B$14,E173)),MAX($D$2:D172)+1,0)</f>
        <v>171</v>
      </c>
      <c r="E173" s="157" t="s">
        <v>438</v>
      </c>
      <c r="F173" s="158">
        <v>3110</v>
      </c>
      <c r="G173" s="159"/>
      <c r="H173" s="160" t="str">
        <f>IFERROR(VLOOKUP(ROWS($H$3:H173),$D$3:$E$204,2,0),"")</f>
        <v>ZÁBŘEH</v>
      </c>
    </row>
    <row r="174" spans="1:8" ht="12.75" customHeight="1">
      <c r="A174" s="140"/>
      <c r="B174" s="140"/>
      <c r="C174" s="140"/>
      <c r="D174" s="150">
        <f>IF(ISNUMBER(SEARCH(ZAKL_DATA!$B$14,E174)),MAX($D$2:D173)+1,0)</f>
        <v>172</v>
      </c>
      <c r="E174" s="157" t="s">
        <v>439</v>
      </c>
      <c r="F174" s="158">
        <v>3201</v>
      </c>
      <c r="G174" s="159"/>
      <c r="H174" s="160" t="str">
        <f>IFERROR(VLOOKUP(ROWS($H$3:H174),$D$3:$E$204,2,0),"")</f>
        <v>OSTRAVA I</v>
      </c>
    </row>
    <row r="175" spans="1:8" ht="12.75" customHeight="1">
      <c r="A175" s="140"/>
      <c r="B175" s="140"/>
      <c r="C175" s="140"/>
      <c r="D175" s="150">
        <f>IF(ISNUMBER(SEARCH(ZAKL_DATA!$B$14,E175)),MAX($D$2:D174)+1,0)</f>
        <v>173</v>
      </c>
      <c r="E175" s="157" t="s">
        <v>440</v>
      </c>
      <c r="F175" s="158">
        <v>3202</v>
      </c>
      <c r="G175" s="159"/>
      <c r="H175" s="160" t="str">
        <f>IFERROR(VLOOKUP(ROWS($H$3:H175),$D$3:$E$204,2,0),"")</f>
        <v>OSTRAVA II</v>
      </c>
    </row>
    <row r="176" spans="1:8" ht="12.75" customHeight="1">
      <c r="A176" s="140"/>
      <c r="B176" s="140"/>
      <c r="C176" s="140"/>
      <c r="D176" s="150">
        <f>IF(ISNUMBER(SEARCH(ZAKL_DATA!$B$14,E176)),MAX($D$2:D175)+1,0)</f>
        <v>174</v>
      </c>
      <c r="E176" s="157" t="s">
        <v>441</v>
      </c>
      <c r="F176" s="158">
        <v>3203</v>
      </c>
      <c r="G176" s="159"/>
      <c r="H176" s="160" t="str">
        <f>IFERROR(VLOOKUP(ROWS($H$3:H176),$D$3:$E$204,2,0),"")</f>
        <v>OSTRAVA III</v>
      </c>
    </row>
    <row r="177" spans="1:8" ht="12.75" customHeight="1">
      <c r="A177" s="140"/>
      <c r="B177" s="140"/>
      <c r="C177" s="140"/>
      <c r="D177" s="150">
        <f>IF(ISNUMBER(SEARCH(ZAKL_DATA!$B$14,E177)),MAX($D$2:D176)+1,0)</f>
        <v>175</v>
      </c>
      <c r="E177" s="157" t="s">
        <v>442</v>
      </c>
      <c r="F177" s="158">
        <v>3204</v>
      </c>
      <c r="G177" s="159"/>
      <c r="H177" s="160" t="str">
        <f>IFERROR(VLOOKUP(ROWS($H$3:H177),$D$3:$E$204,2,0),"")</f>
        <v>BOHUMÍN</v>
      </c>
    </row>
    <row r="178" spans="1:8" ht="12.75" customHeight="1">
      <c r="A178" s="140"/>
      <c r="B178" s="140"/>
      <c r="C178" s="140"/>
      <c r="D178" s="150">
        <f>IF(ISNUMBER(SEARCH(ZAKL_DATA!$B$14,E178)),MAX($D$2:D177)+1,0)</f>
        <v>176</v>
      </c>
      <c r="E178" s="157" t="s">
        <v>443</v>
      </c>
      <c r="F178" s="158">
        <v>3205</v>
      </c>
      <c r="G178" s="159"/>
      <c r="H178" s="160" t="str">
        <f>IFERROR(VLOOKUP(ROWS($H$3:H178),$D$3:$E$204,2,0),"")</f>
        <v>BRUNTÁL</v>
      </c>
    </row>
    <row r="179" spans="1:8" ht="12.75" customHeight="1">
      <c r="A179" s="140"/>
      <c r="B179" s="140"/>
      <c r="C179" s="140"/>
      <c r="D179" s="150">
        <f>IF(ISNUMBER(SEARCH(ZAKL_DATA!$B$14,E179)),MAX($D$2:D178)+1,0)</f>
        <v>177</v>
      </c>
      <c r="E179" s="157" t="s">
        <v>444</v>
      </c>
      <c r="F179" s="158">
        <v>3206</v>
      </c>
      <c r="G179" s="159"/>
      <c r="H179" s="160" t="str">
        <f>IFERROR(VLOOKUP(ROWS($H$3:H179),$D$3:$E$204,2,0),"")</f>
        <v>ČESKÝ TĚŠÍN</v>
      </c>
    </row>
    <row r="180" spans="1:8" ht="12.75" customHeight="1">
      <c r="A180" s="140"/>
      <c r="B180" s="140"/>
      <c r="C180" s="140"/>
      <c r="D180" s="150">
        <f>IF(ISNUMBER(SEARCH(ZAKL_DATA!$B$14,E180)),MAX($D$2:D179)+1,0)</f>
        <v>178</v>
      </c>
      <c r="E180" s="157" t="s">
        <v>445</v>
      </c>
      <c r="F180" s="158">
        <v>3207</v>
      </c>
      <c r="G180" s="159"/>
      <c r="H180" s="160" t="str">
        <f>IFERROR(VLOOKUP(ROWS($H$3:H180),$D$3:$E$204,2,0),"")</f>
        <v>FRÝDEK-MÍSTEK</v>
      </c>
    </row>
    <row r="181" spans="1:8" ht="12.75" customHeight="1">
      <c r="A181" s="140"/>
      <c r="B181" s="140"/>
      <c r="C181" s="140"/>
      <c r="D181" s="150">
        <f>IF(ISNUMBER(SEARCH(ZAKL_DATA!$B$14,E181)),MAX($D$2:D180)+1,0)</f>
        <v>179</v>
      </c>
      <c r="E181" s="157" t="s">
        <v>446</v>
      </c>
      <c r="F181" s="158">
        <v>3208</v>
      </c>
      <c r="G181" s="159"/>
      <c r="H181" s="160" t="str">
        <f>IFERROR(VLOOKUP(ROWS($H$3:H181),$D$3:$E$204,2,0),"")</f>
        <v>FRÝDLANT NAD OSTRAV.</v>
      </c>
    </row>
    <row r="182" spans="1:8" ht="12.75" customHeight="1">
      <c r="A182" s="140"/>
      <c r="B182" s="140"/>
      <c r="C182" s="140"/>
      <c r="D182" s="150">
        <f>IF(ISNUMBER(SEARCH(ZAKL_DATA!$B$14,E182)),MAX($D$2:D181)+1,0)</f>
        <v>180</v>
      </c>
      <c r="E182" s="157" t="s">
        <v>447</v>
      </c>
      <c r="F182" s="158">
        <v>3209</v>
      </c>
      <c r="G182" s="159"/>
      <c r="H182" s="160" t="str">
        <f>IFERROR(VLOOKUP(ROWS($H$3:H182),$D$3:$E$204,2,0),"")</f>
        <v>FULNEK</v>
      </c>
    </row>
    <row r="183" spans="1:8" ht="12.75" customHeight="1">
      <c r="A183" s="140"/>
      <c r="B183" s="140"/>
      <c r="C183" s="140"/>
      <c r="D183" s="150">
        <f>IF(ISNUMBER(SEARCH(ZAKL_DATA!$B$14,E183)),MAX($D$2:D182)+1,0)</f>
        <v>181</v>
      </c>
      <c r="E183" s="157" t="s">
        <v>448</v>
      </c>
      <c r="F183" s="158">
        <v>3210</v>
      </c>
      <c r="G183" s="159"/>
      <c r="H183" s="160" t="str">
        <f>IFERROR(VLOOKUP(ROWS($H$3:H183),$D$3:$E$204,2,0),"")</f>
        <v>HAVÍŘOV</v>
      </c>
    </row>
    <row r="184" spans="1:8" ht="12.75" customHeight="1">
      <c r="A184" s="140"/>
      <c r="B184" s="140"/>
      <c r="C184" s="140"/>
      <c r="D184" s="150">
        <f>IF(ISNUMBER(SEARCH(ZAKL_DATA!$B$14,E184)),MAX($D$2:D183)+1,0)</f>
        <v>182</v>
      </c>
      <c r="E184" s="157" t="s">
        <v>449</v>
      </c>
      <c r="F184" s="158">
        <v>3211</v>
      </c>
      <c r="G184" s="159"/>
      <c r="H184" s="160" t="str">
        <f>IFERROR(VLOOKUP(ROWS($H$3:H184),$D$3:$E$204,2,0),"")</f>
        <v>HLUČÍN</v>
      </c>
    </row>
    <row r="185" spans="1:8" ht="12.75" customHeight="1">
      <c r="A185" s="140"/>
      <c r="B185" s="140"/>
      <c r="C185" s="140"/>
      <c r="D185" s="150">
        <f>IF(ISNUMBER(SEARCH(ZAKL_DATA!$B$14,E185)),MAX($D$2:D184)+1,0)</f>
        <v>183</v>
      </c>
      <c r="E185" s="157" t="s">
        <v>450</v>
      </c>
      <c r="F185" s="158">
        <v>3212</v>
      </c>
      <c r="G185" s="159"/>
      <c r="H185" s="160" t="str">
        <f>IFERROR(VLOOKUP(ROWS($H$3:H185),$D$3:$E$204,2,0),"")</f>
        <v>KARVINÁ</v>
      </c>
    </row>
    <row r="186" spans="1:8" ht="12.75" customHeight="1">
      <c r="A186" s="140"/>
      <c r="B186" s="140"/>
      <c r="C186" s="140"/>
      <c r="D186" s="150">
        <f>IF(ISNUMBER(SEARCH(ZAKL_DATA!$B$14,E186)),MAX($D$2:D185)+1,0)</f>
        <v>184</v>
      </c>
      <c r="E186" s="157" t="s">
        <v>451</v>
      </c>
      <c r="F186" s="158">
        <v>3213</v>
      </c>
      <c r="G186" s="159"/>
      <c r="H186" s="160" t="str">
        <f>IFERROR(VLOOKUP(ROWS($H$3:H186),$D$3:$E$204,2,0),"")</f>
        <v>KOPŘIVNICE</v>
      </c>
    </row>
    <row r="187" spans="1:8" ht="12.75" customHeight="1">
      <c r="A187" s="140"/>
      <c r="B187" s="140"/>
      <c r="C187" s="140"/>
      <c r="D187" s="150">
        <f>IF(ISNUMBER(SEARCH(ZAKL_DATA!$B$14,E187)),MAX($D$2:D186)+1,0)</f>
        <v>185</v>
      </c>
      <c r="E187" s="157" t="s">
        <v>452</v>
      </c>
      <c r="F187" s="158">
        <v>3214</v>
      </c>
      <c r="G187" s="159"/>
      <c r="H187" s="160" t="str">
        <f>IFERROR(VLOOKUP(ROWS($H$3:H187),$D$3:$E$204,2,0),"")</f>
        <v>KRNOV</v>
      </c>
    </row>
    <row r="188" spans="1:8" ht="12.75" customHeight="1">
      <c r="A188" s="140"/>
      <c r="B188" s="140"/>
      <c r="C188" s="140"/>
      <c r="D188" s="150">
        <f>IF(ISNUMBER(SEARCH(ZAKL_DATA!$B$14,E188)),MAX($D$2:D187)+1,0)</f>
        <v>186</v>
      </c>
      <c r="E188" s="157" t="s">
        <v>453</v>
      </c>
      <c r="F188" s="158">
        <v>3215</v>
      </c>
      <c r="G188" s="159"/>
      <c r="H188" s="160" t="str">
        <f>IFERROR(VLOOKUP(ROWS($H$3:H188),$D$3:$E$204,2,0),"")</f>
        <v>NOVÝ JIČÍN</v>
      </c>
    </row>
    <row r="189" spans="1:8" ht="12.75" customHeight="1">
      <c r="A189" s="140"/>
      <c r="B189" s="140"/>
      <c r="C189" s="140"/>
      <c r="D189" s="150">
        <f>IF(ISNUMBER(SEARCH(ZAKL_DATA!$B$14,E189)),MAX($D$2:D188)+1,0)</f>
        <v>187</v>
      </c>
      <c r="E189" s="157" t="s">
        <v>454</v>
      </c>
      <c r="F189" s="158">
        <v>3216</v>
      </c>
      <c r="G189" s="159"/>
      <c r="H189" s="160" t="str">
        <f>IFERROR(VLOOKUP(ROWS($H$3:H189),$D$3:$E$204,2,0),"")</f>
        <v>OPAVA</v>
      </c>
    </row>
    <row r="190" spans="1:8" ht="12.75" customHeight="1">
      <c r="A190" s="140"/>
      <c r="B190" s="140"/>
      <c r="C190" s="140"/>
      <c r="D190" s="150">
        <f>IF(ISNUMBER(SEARCH(ZAKL_DATA!$B$14,E190)),MAX($D$2:D189)+1,0)</f>
        <v>188</v>
      </c>
      <c r="E190" s="157" t="s">
        <v>455</v>
      </c>
      <c r="F190" s="158">
        <v>3217</v>
      </c>
      <c r="G190" s="159"/>
      <c r="H190" s="160" t="str">
        <f>IFERROR(VLOOKUP(ROWS($H$3:H190),$D$3:$E$204,2,0),"")</f>
        <v>ORLOVÁ</v>
      </c>
    </row>
    <row r="191" spans="1:8" ht="12.75" customHeight="1">
      <c r="A191" s="140"/>
      <c r="B191" s="140"/>
      <c r="C191" s="140"/>
      <c r="D191" s="150">
        <f>IF(ISNUMBER(SEARCH(ZAKL_DATA!$B$14,E191)),MAX($D$2:D190)+1,0)</f>
        <v>189</v>
      </c>
      <c r="E191" s="157" t="s">
        <v>456</v>
      </c>
      <c r="F191" s="158">
        <v>3218</v>
      </c>
      <c r="G191" s="159"/>
      <c r="H191" s="160" t="str">
        <f>IFERROR(VLOOKUP(ROWS($H$3:H191),$D$3:$E$204,2,0),"")</f>
        <v>TŘINEC</v>
      </c>
    </row>
    <row r="192" spans="1:8" ht="12.75" customHeight="1">
      <c r="A192" s="140"/>
      <c r="B192" s="140"/>
      <c r="C192" s="140"/>
      <c r="D192" s="150">
        <f>IF(ISNUMBER(SEARCH(ZAKL_DATA!$B$14,E192)),MAX($D$2:D191)+1,0)</f>
        <v>190</v>
      </c>
      <c r="E192" s="157" t="s">
        <v>457</v>
      </c>
      <c r="F192" s="158">
        <v>3301</v>
      </c>
      <c r="G192" s="159"/>
      <c r="H192" s="160" t="str">
        <f>IFERROR(VLOOKUP(ROWS($H$3:H192),$D$3:$E$204,2,0),"")</f>
        <v>ZLÍN</v>
      </c>
    </row>
    <row r="193" spans="1:8" ht="12.75" customHeight="1">
      <c r="A193" s="140"/>
      <c r="B193" s="140"/>
      <c r="C193" s="140"/>
      <c r="D193" s="150">
        <f>IF(ISNUMBER(SEARCH(ZAKL_DATA!$B$14,E193)),MAX($D$2:D192)+1,0)</f>
        <v>191</v>
      </c>
      <c r="E193" s="157" t="s">
        <v>458</v>
      </c>
      <c r="F193" s="158">
        <v>3302</v>
      </c>
      <c r="G193" s="159"/>
      <c r="H193" s="160" t="str">
        <f>IFERROR(VLOOKUP(ROWS($H$3:H193),$D$3:$E$204,2,0),"")</f>
        <v>BYSTŘICE POD HOSTÝNEM</v>
      </c>
    </row>
    <row r="194" spans="1:8" ht="12.75" customHeight="1">
      <c r="A194" s="140"/>
      <c r="B194" s="140"/>
      <c r="C194" s="140"/>
      <c r="D194" s="150">
        <f>IF(ISNUMBER(SEARCH(ZAKL_DATA!$B$14,E194)),MAX($D$2:D193)+1,0)</f>
        <v>192</v>
      </c>
      <c r="E194" s="157" t="s">
        <v>459</v>
      </c>
      <c r="F194" s="158">
        <v>3303</v>
      </c>
      <c r="G194" s="159"/>
      <c r="H194" s="160" t="str">
        <f>IFERROR(VLOOKUP(ROWS($H$3:H194),$D$3:$E$204,2,0),"")</f>
        <v>HOLEŠOV</v>
      </c>
    </row>
    <row r="195" spans="1:8" ht="12.75" customHeight="1">
      <c r="A195" s="140"/>
      <c r="B195" s="140"/>
      <c r="C195" s="140"/>
      <c r="D195" s="150">
        <f>IF(ISNUMBER(SEARCH(ZAKL_DATA!$B$14,E195)),MAX($D$2:D194)+1,0)</f>
        <v>193</v>
      </c>
      <c r="E195" s="157" t="s">
        <v>460</v>
      </c>
      <c r="F195" s="158">
        <v>3304</v>
      </c>
      <c r="G195" s="159"/>
      <c r="H195" s="160" t="str">
        <f>IFERROR(VLOOKUP(ROWS($H$3:H195),$D$3:$E$204,2,0),"")</f>
        <v>KROMĚŘÍŽ</v>
      </c>
    </row>
    <row r="196" spans="1:8" ht="12.75" customHeight="1">
      <c r="A196" s="140"/>
      <c r="B196" s="140"/>
      <c r="C196" s="140"/>
      <c r="D196" s="150">
        <f>IF(ISNUMBER(SEARCH(ZAKL_DATA!$B$14,E196)),MAX($D$2:D195)+1,0)</f>
        <v>194</v>
      </c>
      <c r="E196" s="157" t="s">
        <v>461</v>
      </c>
      <c r="F196" s="158">
        <v>3305</v>
      </c>
      <c r="G196" s="159"/>
      <c r="H196" s="160" t="str">
        <f>IFERROR(VLOOKUP(ROWS($H$3:H196),$D$3:$E$204,2,0),"")</f>
        <v>LUHAČOVICE</v>
      </c>
    </row>
    <row r="197" spans="1:8" ht="12.75" customHeight="1">
      <c r="A197" s="140"/>
      <c r="B197" s="140"/>
      <c r="C197" s="140"/>
      <c r="D197" s="150">
        <f>IF(ISNUMBER(SEARCH(ZAKL_DATA!$B$14,E197)),MAX($D$2:D196)+1,0)</f>
        <v>195</v>
      </c>
      <c r="E197" s="157" t="s">
        <v>462</v>
      </c>
      <c r="F197" s="158">
        <v>3306</v>
      </c>
      <c r="G197" s="159"/>
      <c r="H197" s="160" t="str">
        <f>IFERROR(VLOOKUP(ROWS($H$3:H197),$D$3:$E$204,2,0),"")</f>
        <v>OTROKOVICE</v>
      </c>
    </row>
    <row r="198" spans="1:8" ht="12.75" customHeight="1">
      <c r="A198" s="140"/>
      <c r="B198" s="140"/>
      <c r="C198" s="140"/>
      <c r="D198" s="150">
        <f>IF(ISNUMBER(SEARCH(ZAKL_DATA!$B$14,E198)),MAX($D$2:D197)+1,0)</f>
        <v>196</v>
      </c>
      <c r="E198" s="157" t="s">
        <v>463</v>
      </c>
      <c r="F198" s="158">
        <v>3307</v>
      </c>
      <c r="G198" s="159"/>
      <c r="H198" s="160" t="str">
        <f>IFERROR(VLOOKUP(ROWS($H$3:H198),$D$3:$E$204,2,0),"")</f>
        <v>ROŽNOV POD RADH.</v>
      </c>
    </row>
    <row r="199" spans="1:8" ht="12.75" customHeight="1">
      <c r="A199" s="140"/>
      <c r="B199" s="140"/>
      <c r="C199" s="140"/>
      <c r="D199" s="150">
        <f>IF(ISNUMBER(SEARCH(ZAKL_DATA!$B$14,E199)),MAX($D$2:D198)+1,0)</f>
        <v>197</v>
      </c>
      <c r="E199" s="157" t="s">
        <v>464</v>
      </c>
      <c r="F199" s="158">
        <v>3308</v>
      </c>
      <c r="G199" s="159"/>
      <c r="H199" s="160" t="str">
        <f>IFERROR(VLOOKUP(ROWS($H$3:H199),$D$3:$E$204,2,0),"")</f>
        <v>UHERSKÝ BROD</v>
      </c>
    </row>
    <row r="200" spans="1:8" ht="12.75" customHeight="1">
      <c r="A200" s="140"/>
      <c r="B200" s="140"/>
      <c r="C200" s="140"/>
      <c r="D200" s="150">
        <f>IF(ISNUMBER(SEARCH(ZAKL_DATA!$B$14,E200)),MAX($D$2:D199)+1,0)</f>
        <v>198</v>
      </c>
      <c r="E200" s="157" t="s">
        <v>465</v>
      </c>
      <c r="F200" s="158">
        <v>3309</v>
      </c>
      <c r="G200" s="159"/>
      <c r="H200" s="160" t="str">
        <f>IFERROR(VLOOKUP(ROWS($H$3:H200),$D$3:$E$204,2,0),"")</f>
        <v>UHERSKÉ HRADIŠTĚ</v>
      </c>
    </row>
    <row r="201" spans="1:8" ht="12.75" customHeight="1">
      <c r="A201" s="140"/>
      <c r="B201" s="140"/>
      <c r="C201" s="140"/>
      <c r="D201" s="150">
        <f>IF(ISNUMBER(SEARCH(ZAKL_DATA!$B$14,E201)),MAX($D$2:D200)+1,0)</f>
        <v>199</v>
      </c>
      <c r="E201" s="157" t="s">
        <v>466</v>
      </c>
      <c r="F201" s="158">
        <v>3310</v>
      </c>
      <c r="G201" s="159"/>
      <c r="H201" s="160" t="str">
        <f>IFERROR(VLOOKUP(ROWS($H$3:H201),$D$3:$E$204,2,0),"")</f>
        <v>VALAŠSKÉ MEZIŘÍČÍ</v>
      </c>
    </row>
    <row r="202" spans="1:8" ht="12.75" customHeight="1">
      <c r="A202" s="140"/>
      <c r="B202" s="140"/>
      <c r="C202" s="140"/>
      <c r="D202" s="150">
        <f>IF(ISNUMBER(SEARCH(ZAKL_DATA!$B$14,E202)),MAX($D$2:D201)+1,0)</f>
        <v>200</v>
      </c>
      <c r="E202" s="157" t="s">
        <v>467</v>
      </c>
      <c r="F202" s="158">
        <v>3311</v>
      </c>
      <c r="G202" s="159"/>
      <c r="H202" s="160" t="str">
        <f>IFERROR(VLOOKUP(ROWS($H$3:H202),$D$3:$E$204,2,0),"")</f>
        <v>VALAŠSKÉ KLOBOUKY</v>
      </c>
    </row>
    <row r="203" spans="1:8" ht="12.75" customHeight="1">
      <c r="A203" s="140"/>
      <c r="B203" s="140"/>
      <c r="C203" s="140"/>
      <c r="D203" s="150">
        <f>IF(ISNUMBER(SEARCH(ZAKL_DATA!$B$14,E203)),MAX($D$2:D202)+1,0)</f>
        <v>201</v>
      </c>
      <c r="E203" s="157" t="s">
        <v>468</v>
      </c>
      <c r="F203" s="158">
        <v>3312</v>
      </c>
      <c r="G203" s="159"/>
      <c r="H203" s="160" t="str">
        <f>IFERROR(VLOOKUP(ROWS($H$3:H203),$D$3:$E$204,2,0),"")</f>
        <v>VSETÍN</v>
      </c>
    </row>
    <row r="204" spans="1:8" ht="12.75" customHeight="1" thickBot="1">
      <c r="A204" s="140"/>
      <c r="B204" s="140"/>
      <c r="C204" s="140"/>
      <c r="D204" s="150">
        <f>IF(ISNUMBER(SEARCH(ZAKL_DATA!$B$14,E204)),MAX($D$2:D203)+1,0)</f>
        <v>202</v>
      </c>
      <c r="E204" s="163" t="s">
        <v>281</v>
      </c>
      <c r="F204" s="164">
        <v>4000</v>
      </c>
      <c r="G204" s="165"/>
      <c r="H204" s="166" t="str">
        <f>IFERROR(VLOOKUP(ROWS($H$3:H204),$D$3:$E$204,2,0),"")</f>
        <v>SPECIALIZOVANÝ</v>
      </c>
    </row>
    <row r="205" spans="1:8" ht="12.75" customHeight="1">
      <c r="H205" s="170" t="str">
        <f>IFERROR(VLOOKUP(ROWS($H$3:H205),$D$2:$E$204,2,0),"")</f>
        <v/>
      </c>
    </row>
    <row r="206" spans="1:8" ht="12.75" customHeight="1"/>
    <row r="207" spans="1:8" ht="12.75" customHeight="1"/>
  </sheetData>
  <dataValidations count="1">
    <dataValidation type="list" allowBlank="1" showInputMessage="1" sqref="B20" xr:uid="{00000000-0002-0000-0100-000000000000}">
      <formula1>validation_list2</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2"/>
  <sheetViews>
    <sheetView topLeftCell="A13" workbookViewId="0">
      <selection activeCell="B38" sqref="B38"/>
    </sheetView>
  </sheetViews>
  <sheetFormatPr defaultRowHeight="12.75"/>
  <cols>
    <col min="1" max="1" width="13.7109375" customWidth="1"/>
    <col min="2" max="2" width="17.140625" customWidth="1"/>
    <col min="3" max="3" width="13.7109375" customWidth="1"/>
    <col min="4" max="4" width="12.42578125" bestFit="1" customWidth="1"/>
    <col min="5" max="5" width="11.140625" customWidth="1"/>
    <col min="8" max="8" width="12.42578125" customWidth="1"/>
    <col min="9" max="9" width="14" bestFit="1" customWidth="1"/>
    <col min="10" max="10" width="12" bestFit="1" customWidth="1"/>
    <col min="11" max="11" width="14.5703125" bestFit="1" customWidth="1"/>
    <col min="12" max="12" width="12.140625" customWidth="1"/>
    <col min="13" max="13" width="12.5703125" customWidth="1"/>
    <col min="14" max="16" width="12" bestFit="1" customWidth="1"/>
    <col min="17" max="17" width="13.140625" bestFit="1" customWidth="1"/>
    <col min="18" max="18" width="12" bestFit="1" customWidth="1"/>
    <col min="19" max="19" width="13.85546875" bestFit="1" customWidth="1"/>
    <col min="20" max="20" width="8.5703125" customWidth="1"/>
  </cols>
  <sheetData>
    <row r="1" spans="1:3">
      <c r="A1" s="137" t="s">
        <v>173</v>
      </c>
    </row>
    <row r="2" spans="1:3">
      <c r="A2" t="s">
        <v>154</v>
      </c>
      <c r="B2" t="str">
        <f>IF(ISNUMBER(SEARCH("x",'1strana'!D12)),"771","772")</f>
        <v>772</v>
      </c>
      <c r="C2" s="138" t="s">
        <v>250</v>
      </c>
    </row>
    <row r="3" spans="1:3">
      <c r="A3" t="s">
        <v>155</v>
      </c>
      <c r="B3" t="e">
        <f>VLOOKUP(ZAKL_DATA!B13,FU!B3:C17,2,FALSE)</f>
        <v>#N/A</v>
      </c>
    </row>
    <row r="4" spans="1:3">
      <c r="A4" t="s">
        <v>156</v>
      </c>
      <c r="B4" s="168" t="str">
        <f>IF('1strana'!K20&lt;&gt;"",TEXT('1strana'!K20,"DD.MM.RRRR"),"")</f>
        <v/>
      </c>
    </row>
    <row r="5" spans="1:3">
      <c r="A5" t="s">
        <v>157</v>
      </c>
      <c r="B5" s="138" t="str">
        <f>IF('1strana'!A20&lt;&gt;"",TEXT('1strana'!A20,"DD.MM.RRRR"),"")</f>
        <v/>
      </c>
    </row>
    <row r="6" spans="1:3">
      <c r="A6" t="s">
        <v>158</v>
      </c>
      <c r="B6" s="138" t="str">
        <f>IF('1strana'!B13&lt;&gt;"",IF('1strana'!B15&lt;&gt;"","O","B"),IF('1strana'!B15&lt;&gt;"","E","D"))</f>
        <v>D</v>
      </c>
    </row>
    <row r="7" spans="1:3">
      <c r="A7" t="s">
        <v>159</v>
      </c>
      <c r="B7" s="167" t="s">
        <v>160</v>
      </c>
      <c r="C7" s="138" t="s">
        <v>469</v>
      </c>
    </row>
    <row r="8" spans="1:3">
      <c r="A8" t="s">
        <v>161</v>
      </c>
      <c r="B8" s="138" t="str">
        <f>IF('1strana'!K18&lt;&gt;"",'1strana'!K18,"")</f>
        <v/>
      </c>
    </row>
    <row r="9" spans="1:3">
      <c r="A9" t="s">
        <v>162</v>
      </c>
      <c r="B9" s="167" t="s">
        <v>163</v>
      </c>
      <c r="C9" s="138" t="s">
        <v>469</v>
      </c>
    </row>
    <row r="10" spans="1:3">
      <c r="A10" t="s">
        <v>164</v>
      </c>
      <c r="B10" s="171">
        <f>'2strana'!C32</f>
        <v>0</v>
      </c>
    </row>
    <row r="11" spans="1:3">
      <c r="A11" t="s">
        <v>165</v>
      </c>
      <c r="C11" s="138" t="s">
        <v>470</v>
      </c>
    </row>
    <row r="12" spans="1:3">
      <c r="A12" t="s">
        <v>167</v>
      </c>
      <c r="C12" s="138" t="s">
        <v>470</v>
      </c>
    </row>
    <row r="13" spans="1:3">
      <c r="A13" t="s">
        <v>168</v>
      </c>
      <c r="B13" s="171">
        <f>'2strana'!N32</f>
        <v>0</v>
      </c>
    </row>
    <row r="14" spans="1:3">
      <c r="A14" t="s">
        <v>169</v>
      </c>
      <c r="B14" s="171">
        <f>'3strana'!G9</f>
        <v>0</v>
      </c>
    </row>
    <row r="15" spans="1:3">
      <c r="A15" t="s">
        <v>170</v>
      </c>
      <c r="B15" s="138" t="str">
        <f>IF('1strana'!A37&lt;&gt;"",TEXT('1strana'!A37,"DD.MM.RRRR"),"")</f>
        <v/>
      </c>
    </row>
    <row r="16" spans="1:3">
      <c r="A16" t="s">
        <v>171</v>
      </c>
      <c r="B16" s="138" t="str">
        <f>TEXT('1strana'!H14,"DD.MM.RRRR")</f>
        <v>31.12.2024</v>
      </c>
    </row>
    <row r="17" spans="1:3">
      <c r="A17" t="s">
        <v>172</v>
      </c>
      <c r="B17" s="138" t="str">
        <f>TEXT('1strana'!E14,"DD.MM.RRRR")</f>
        <v>01.01.2024</v>
      </c>
    </row>
    <row r="19" spans="1:3">
      <c r="A19" s="137" t="s">
        <v>174</v>
      </c>
    </row>
    <row r="20" spans="1:3">
      <c r="A20" t="s">
        <v>175</v>
      </c>
      <c r="C20" s="138" t="s">
        <v>471</v>
      </c>
    </row>
    <row r="21" spans="1:3">
      <c r="A21" t="s">
        <v>176</v>
      </c>
      <c r="B21" s="138" t="str">
        <f>IF(ISNUMBER(FIND("/",ZAKL_DATA!B17)),MID(ZAKL_DATA!B17,(FIND("/",ZAKL_DATA!B17,1))+1,LEN(ZAKL_DATA!B17)),"")</f>
        <v/>
      </c>
    </row>
    <row r="22" spans="1:3">
      <c r="A22" t="s">
        <v>177</v>
      </c>
      <c r="B22">
        <f>IF(ISNUMBER(FIND("/",ZAKL_DATA!B17)),LEFT(ZAKL_DATA!B17,(FIND("/",ZAKL_DATA!B17,1))-1),ZAKL_DATA!B17)</f>
        <v>0</v>
      </c>
    </row>
    <row r="23" spans="1:3">
      <c r="A23" t="s">
        <v>178</v>
      </c>
      <c r="B23" t="e">
        <f>VLOOKUP(ZAKL_DATA!B14,FU!E3:F204,2,FALSE)</f>
        <v>#N/A</v>
      </c>
    </row>
    <row r="24" spans="1:3">
      <c r="A24" t="s">
        <v>179</v>
      </c>
      <c r="B24" s="138" t="str">
        <f>MID(ZAKL_DATA!D2,3,10)</f>
        <v/>
      </c>
    </row>
    <row r="25" spans="1:3">
      <c r="A25" t="s">
        <v>180</v>
      </c>
      <c r="B25" s="138" t="str">
        <f>IF(ZAKL_DATA!B4&lt;&gt;"",ZAKL_DATA!B4,"")</f>
        <v/>
      </c>
    </row>
    <row r="26" spans="1:3">
      <c r="A26" t="s">
        <v>181</v>
      </c>
      <c r="B26" s="138" t="str">
        <f>IF(ZAKL_DATA!B18&lt;&gt;"",ZAKL_DATA!B18,"")</f>
        <v/>
      </c>
    </row>
    <row r="27" spans="1:3">
      <c r="A27" t="s">
        <v>182</v>
      </c>
      <c r="B27" s="138" t="str">
        <f>IF(E38="V1",IF(ZAKL_DATA!D14&lt;&gt;0,ZAKL_DATA!D14,""),IF(E38="V4",LEFT('3strana'!A26,(FIND(" ",'3strana'!A26,1))-1),""))</f>
        <v/>
      </c>
    </row>
    <row r="28" spans="1:3">
      <c r="A28" t="s">
        <v>183</v>
      </c>
      <c r="B28" t="str">
        <f>IF(E38="V1",IF(ZAKL_DATA!D17&lt;&gt;0,ZAKL_DATA!D17,""),"")</f>
        <v/>
      </c>
    </row>
    <row r="29" spans="1:3">
      <c r="A29" t="s">
        <v>184</v>
      </c>
      <c r="B29" s="138" t="str">
        <f>IF(E38="V1",IF(ZAKL_DATA!D15&lt;&gt;0,ZAKL_DATA!D15,""),IF(E38="V4",MID('3strana'!A26,(FIND(" ",'3strana'!A26,1))+1,LEN('3strana'!A26)),""))</f>
        <v/>
      </c>
    </row>
    <row r="30" spans="1:3">
      <c r="A30" t="s">
        <v>185</v>
      </c>
      <c r="B30" s="138">
        <f>ZAKL_DATA!B5</f>
        <v>0</v>
      </c>
    </row>
    <row r="31" spans="1:3">
      <c r="A31" t="s">
        <v>186</v>
      </c>
      <c r="B31" s="167">
        <f>ZAKL_DATA!B19</f>
        <v>0</v>
      </c>
    </row>
    <row r="32" spans="1:3">
      <c r="A32" t="s">
        <v>187</v>
      </c>
      <c r="B32" t="str">
        <f>IF(ZAKL_DATA!D35&lt;&gt;0,ZAKL_DATA!D35,"")</f>
        <v/>
      </c>
      <c r="C32" s="138"/>
    </row>
    <row r="33" spans="1:19">
      <c r="A33" t="s">
        <v>188</v>
      </c>
      <c r="B33" t="str">
        <f>IF(ZAKL_DATA!D30&lt;&gt;"",ZAKL_DATA!D30,"")</f>
        <v/>
      </c>
      <c r="C33" s="138"/>
      <c r="D33" s="138" t="s">
        <v>472</v>
      </c>
    </row>
    <row r="34" spans="1:19">
      <c r="A34" t="s">
        <v>189</v>
      </c>
      <c r="B34" t="str">
        <f>IF(ZAKL_DATA!D31&lt;&gt;"",ZAKL_DATA!D31,"")</f>
        <v/>
      </c>
      <c r="C34" s="138"/>
      <c r="D34" s="138" t="s">
        <v>473</v>
      </c>
      <c r="E34" t="str">
        <f>IF(AND('3strana'!E24="",OR('3strana'!A26="  ",'3strana'!A26=""),'3strana'!A28="", LEN('3strana'!A32)&gt;5),"V1","")</f>
        <v/>
      </c>
    </row>
    <row r="35" spans="1:19">
      <c r="A35" t="s">
        <v>190</v>
      </c>
      <c r="B35" t="str">
        <f>IF(ZAKL_DATA!D33&lt;&gt;0,ZAKL_DATA!D33,"")</f>
        <v/>
      </c>
      <c r="C35" s="138"/>
      <c r="D35" s="138" t="s">
        <v>474</v>
      </c>
      <c r="E35" t="str">
        <f>IF(OR('3strana'!E24="4b",'3strana'!E24="4B"),"V2","")</f>
        <v/>
      </c>
    </row>
    <row r="36" spans="1:19">
      <c r="A36" t="s">
        <v>191</v>
      </c>
      <c r="B36" s="139" t="str">
        <f>IF(ZAKL_DATA!D32&lt;&gt;"",ZAKL_DATA!D32,"")</f>
        <v/>
      </c>
      <c r="C36" s="138"/>
      <c r="D36" s="138" t="s">
        <v>475</v>
      </c>
      <c r="E36" t="str">
        <f>IF(AND(OR('3strana'!E24="4a",'3strana'!E24="4A"),NOT(ISERR(DATEVALUE('3strana'!A28)))),"V3","")</f>
        <v/>
      </c>
    </row>
    <row r="37" spans="1:19">
      <c r="A37" t="s">
        <v>54</v>
      </c>
      <c r="B37" s="138">
        <f>ZAKL_DATA!B7</f>
        <v>0</v>
      </c>
      <c r="D37" s="138" t="s">
        <v>476</v>
      </c>
      <c r="E37" t="str">
        <f>IF(AND(OR('3strana'!E24="4a",'3strana'!E24="4A"),E36&lt;&gt;"V3"),"V4","")</f>
        <v/>
      </c>
      <c r="H37" s="138" t="s">
        <v>123</v>
      </c>
      <c r="K37" s="138" t="s">
        <v>478</v>
      </c>
    </row>
    <row r="38" spans="1:19">
      <c r="A38" t="s">
        <v>192</v>
      </c>
      <c r="B38" t="str">
        <f>IF(ZAKL_DATA!B10&lt;&gt;"","F",IF(ZAKL_DATA!D4&lt;&gt;"","P",""))</f>
        <v/>
      </c>
      <c r="C38" s="138"/>
      <c r="D38" s="138" t="s">
        <v>477</v>
      </c>
      <c r="E38" t="str">
        <f>CONCATENATE(E34,E35,E36,E37)</f>
        <v/>
      </c>
      <c r="H38" s="171" t="str">
        <f>IF('2strana'!I8&lt;&gt;"",'2strana'!I8,"")</f>
        <v/>
      </c>
      <c r="I38" s="171">
        <f>'2strana'!C8</f>
        <v>0</v>
      </c>
      <c r="J38" s="171">
        <f>'2strana'!D8</f>
        <v>0</v>
      </c>
      <c r="K38" s="171">
        <f>'2strana'!E8</f>
        <v>0</v>
      </c>
      <c r="L38" s="138" t="s">
        <v>166</v>
      </c>
      <c r="M38" s="138" t="s">
        <v>166</v>
      </c>
      <c r="N38" s="171">
        <f>'2strana'!H8</f>
        <v>0</v>
      </c>
      <c r="O38" s="171">
        <f>IF('2strana'!J8&lt;&gt;"",'2strana'!J8,"")</f>
        <v>0</v>
      </c>
      <c r="P38" s="138" t="s">
        <v>166</v>
      </c>
      <c r="Q38" s="171">
        <f>IF('2strana'!L8&lt;&gt;"",'2strana'!L8,"")</f>
        <v>0</v>
      </c>
      <c r="R38" s="171">
        <f>IF('2strana'!M8&lt;&gt;"",'2strana'!M8,"")</f>
        <v>0</v>
      </c>
      <c r="S38" s="171">
        <f>IF('2strana'!N8&lt;&gt;"",'2strana'!N8,"")</f>
        <v>0</v>
      </c>
    </row>
    <row r="39" spans="1:19">
      <c r="A39" t="s">
        <v>193</v>
      </c>
      <c r="B39" s="138">
        <f>ZAKL_DATA!B16</f>
        <v>0</v>
      </c>
      <c r="H39" s="171" t="str">
        <f>IF('2strana'!I10&lt;&gt;"",'2strana'!I10,"")</f>
        <v/>
      </c>
      <c r="I39" s="171">
        <f>'2strana'!C10</f>
        <v>0</v>
      </c>
      <c r="J39" s="171">
        <f>'2strana'!D10</f>
        <v>0</v>
      </c>
      <c r="K39" s="171">
        <f>'2strana'!E10</f>
        <v>0</v>
      </c>
      <c r="L39" s="138" t="s">
        <v>166</v>
      </c>
      <c r="M39" s="138" t="s">
        <v>166</v>
      </c>
      <c r="N39" s="171">
        <f>'2strana'!H10</f>
        <v>0</v>
      </c>
      <c r="O39" s="171">
        <f>IF('2strana'!J10&lt;&gt;"",'2strana'!J10,"")</f>
        <v>0</v>
      </c>
      <c r="P39" s="138" t="s">
        <v>166</v>
      </c>
      <c r="Q39" s="171">
        <f>IF('2strana'!L10&lt;&gt;"",'2strana'!L10,"")</f>
        <v>0</v>
      </c>
      <c r="R39" s="171">
        <f>IF('2strana'!M10&lt;&gt;"",'2strana'!M10,"")</f>
        <v>0</v>
      </c>
      <c r="S39" s="171">
        <f>IF('2strana'!N10&lt;&gt;"",'2strana'!N10,"")</f>
        <v>0</v>
      </c>
    </row>
    <row r="40" spans="1:19">
      <c r="A40" t="s">
        <v>194</v>
      </c>
      <c r="B40" s="138" t="str">
        <f>IF(E38="V3",'3strana'!A28,"")</f>
        <v/>
      </c>
      <c r="H40" s="171" t="str">
        <f>IF('2strana'!I12&lt;&gt;"",'2strana'!I12,"")</f>
        <v/>
      </c>
      <c r="I40" s="171">
        <f>'2strana'!C12</f>
        <v>0</v>
      </c>
      <c r="J40" s="171">
        <f>'2strana'!D12</f>
        <v>0</v>
      </c>
      <c r="K40" s="171">
        <f>'2strana'!E12</f>
        <v>0</v>
      </c>
      <c r="L40" s="138" t="s">
        <v>166</v>
      </c>
      <c r="M40" s="138" t="s">
        <v>166</v>
      </c>
      <c r="N40" s="171">
        <f>'2strana'!H12</f>
        <v>0</v>
      </c>
      <c r="O40" s="171">
        <f>IF('2strana'!J12&lt;&gt;"",'2strana'!J12,"")</f>
        <v>0</v>
      </c>
      <c r="P40" s="138" t="s">
        <v>166</v>
      </c>
      <c r="Q40" s="171">
        <f>IF('2strana'!L12&lt;&gt;"",'2strana'!L12,"")</f>
        <v>0</v>
      </c>
      <c r="R40" s="171">
        <f>IF('2strana'!M12&lt;&gt;"",'2strana'!M12,"")</f>
        <v>0</v>
      </c>
      <c r="S40" s="171">
        <f>IF('2strana'!N12&lt;&gt;"",'2strana'!N12,"")</f>
        <v>0</v>
      </c>
    </row>
    <row r="41" spans="1:19">
      <c r="A41" t="s">
        <v>195</v>
      </c>
      <c r="B41" s="138" t="str">
        <f>IF(E38="V2",'3strana'!A28,"")</f>
        <v/>
      </c>
      <c r="H41" s="171" t="str">
        <f>IF('2strana'!I14&lt;&gt;"",'2strana'!I14,"")</f>
        <v/>
      </c>
      <c r="I41" s="171">
        <f>'2strana'!C14</f>
        <v>0</v>
      </c>
      <c r="J41" s="171">
        <f>'2strana'!D14</f>
        <v>0</v>
      </c>
      <c r="K41" s="171">
        <f>'2strana'!E14</f>
        <v>0</v>
      </c>
      <c r="L41" s="138" t="s">
        <v>166</v>
      </c>
      <c r="M41" s="138" t="s">
        <v>166</v>
      </c>
      <c r="N41" s="171">
        <f>'2strana'!H14</f>
        <v>0</v>
      </c>
      <c r="O41" s="171">
        <f>IF('2strana'!J14&lt;&gt;"",'2strana'!J14,"")</f>
        <v>0</v>
      </c>
      <c r="P41" s="138" t="s">
        <v>166</v>
      </c>
      <c r="Q41" s="171">
        <f>IF('2strana'!L14&lt;&gt;"",'2strana'!L14,"")</f>
        <v>0</v>
      </c>
      <c r="R41" s="171">
        <f>IF('2strana'!M14&lt;&gt;"",'2strana'!M14,"")</f>
        <v>0</v>
      </c>
      <c r="S41" s="171">
        <f>IF('2strana'!N14&lt;&gt;"",'2strana'!N14,"")</f>
        <v>0</v>
      </c>
    </row>
    <row r="42" spans="1:19">
      <c r="A42" t="s">
        <v>196</v>
      </c>
      <c r="B42" s="138" t="str">
        <f>IF(E38="V4",'3strana'!A28,"")</f>
        <v/>
      </c>
      <c r="H42" s="171" t="str">
        <f>IF('2strana'!I16&lt;&gt;"",'2strana'!I16,"")</f>
        <v/>
      </c>
      <c r="I42" s="171">
        <f>'2strana'!C16</f>
        <v>0</v>
      </c>
      <c r="J42" s="171">
        <f>'2strana'!D16</f>
        <v>0</v>
      </c>
      <c r="K42" s="171">
        <f>'2strana'!E16</f>
        <v>0</v>
      </c>
      <c r="L42" s="138" t="s">
        <v>166</v>
      </c>
      <c r="M42" s="138" t="s">
        <v>166</v>
      </c>
      <c r="N42" s="171">
        <f>'2strana'!H16</f>
        <v>0</v>
      </c>
      <c r="O42" s="171">
        <f>IF('2strana'!J16&lt;&gt;"",'2strana'!J16,"")</f>
        <v>0</v>
      </c>
      <c r="P42" s="138" t="s">
        <v>166</v>
      </c>
      <c r="Q42" s="171">
        <f>IF('2strana'!L16&lt;&gt;"",'2strana'!L16,"")</f>
        <v>0</v>
      </c>
      <c r="R42" s="171">
        <f>IF('2strana'!M16&lt;&gt;"",'2strana'!M16,"")</f>
        <v>0</v>
      </c>
      <c r="S42" s="171">
        <f>IF('2strana'!N16&lt;&gt;"",'2strana'!N16,"")</f>
        <v>0</v>
      </c>
    </row>
    <row r="43" spans="1:19">
      <c r="A43" t="s">
        <v>197</v>
      </c>
      <c r="B43" s="138" t="str">
        <f>IF(E38="V2",ZAKL_DATA!D20,IF(E38="V3",LEFT('3strana'!A26,(FIND(" ",'3strana'!A26,1))-1),""))</f>
        <v/>
      </c>
      <c r="H43" s="171" t="str">
        <f>IF('2strana'!I18&lt;&gt;"",'2strana'!I18,"")</f>
        <v/>
      </c>
      <c r="I43" s="171">
        <f>'2strana'!C18</f>
        <v>0</v>
      </c>
      <c r="J43" s="171">
        <f>'2strana'!D18</f>
        <v>0</v>
      </c>
      <c r="K43" s="171">
        <f>'2strana'!E18</f>
        <v>0</v>
      </c>
      <c r="L43" s="138" t="s">
        <v>166</v>
      </c>
      <c r="M43" s="138" t="s">
        <v>166</v>
      </c>
      <c r="N43" s="171">
        <f>'2strana'!H18</f>
        <v>0</v>
      </c>
      <c r="O43" s="171">
        <f>IF('2strana'!J18&lt;&gt;"",'2strana'!J18,"")</f>
        <v>0</v>
      </c>
      <c r="P43" s="138" t="s">
        <v>166</v>
      </c>
      <c r="Q43" s="171">
        <f>IF('2strana'!L18&lt;&gt;"",'2strana'!L18,"")</f>
        <v>0</v>
      </c>
      <c r="R43" s="171">
        <f>IF('2strana'!M18&lt;&gt;"",'2strana'!M18,"")</f>
        <v>0</v>
      </c>
      <c r="S43" s="171">
        <f>IF('2strana'!N18&lt;&gt;"",'2strana'!N18,"")</f>
        <v>0</v>
      </c>
    </row>
    <row r="44" spans="1:19">
      <c r="A44" t="s">
        <v>198</v>
      </c>
      <c r="B44" s="138" t="str">
        <f>IF(E38="V2","4b",IF(OR(E38="V3",E38="V4"),"4a",""))</f>
        <v/>
      </c>
      <c r="H44" s="171" t="str">
        <f>IF('2strana'!I20&lt;&gt;"",'2strana'!I20,"")</f>
        <v/>
      </c>
      <c r="I44" s="171">
        <f>'2strana'!C20</f>
        <v>0</v>
      </c>
      <c r="J44" s="171">
        <f>'2strana'!D20</f>
        <v>0</v>
      </c>
      <c r="K44" s="171">
        <f>'2strana'!E20</f>
        <v>0</v>
      </c>
      <c r="L44" s="138" t="s">
        <v>166</v>
      </c>
      <c r="M44" s="138" t="s">
        <v>166</v>
      </c>
      <c r="N44" s="171">
        <f>'2strana'!H20</f>
        <v>0</v>
      </c>
      <c r="O44" s="171">
        <f>IF('2strana'!J20&lt;&gt;"",'2strana'!J20,"")</f>
        <v>0</v>
      </c>
      <c r="P44" s="138" t="s">
        <v>166</v>
      </c>
      <c r="Q44" s="171">
        <f>IF('2strana'!L20&lt;&gt;"",'2strana'!L20,"")</f>
        <v>0</v>
      </c>
      <c r="R44" s="171">
        <f>IF('2strana'!M20&lt;&gt;"",'2strana'!M20,"")</f>
        <v>0</v>
      </c>
      <c r="S44" s="171">
        <f>IF('2strana'!N20&lt;&gt;"",'2strana'!N20,"")</f>
        <v>0</v>
      </c>
    </row>
    <row r="45" spans="1:19">
      <c r="A45" t="s">
        <v>199</v>
      </c>
      <c r="B45" s="138" t="str">
        <f>IF(E38="V4",'3strana'!A26,"")</f>
        <v/>
      </c>
      <c r="H45" s="171" t="str">
        <f>IF('2strana'!I22&lt;&gt;"",'2strana'!I22,"")</f>
        <v/>
      </c>
      <c r="I45" s="171">
        <f>'2strana'!C22</f>
        <v>0</v>
      </c>
      <c r="J45" s="171">
        <f>'2strana'!D22</f>
        <v>0</v>
      </c>
      <c r="K45" s="171">
        <f>'2strana'!E22</f>
        <v>0</v>
      </c>
      <c r="L45" s="138" t="s">
        <v>166</v>
      </c>
      <c r="M45" s="138" t="s">
        <v>166</v>
      </c>
      <c r="N45" s="171">
        <f>'2strana'!H22</f>
        <v>0</v>
      </c>
      <c r="O45" s="171">
        <f>IF('2strana'!J22&lt;&gt;"",'2strana'!J22,"")</f>
        <v>0</v>
      </c>
      <c r="P45" s="138" t="s">
        <v>166</v>
      </c>
      <c r="Q45" s="171">
        <f>IF('2strana'!L22&lt;&gt;"",'2strana'!L22,"")</f>
        <v>0</v>
      </c>
      <c r="R45" s="171">
        <f>IF('2strana'!M22&lt;&gt;"",'2strana'!M22,"")</f>
        <v>0</v>
      </c>
      <c r="S45" s="171">
        <f>IF('2strana'!N22&lt;&gt;"",'2strana'!N22,"")</f>
        <v>0</v>
      </c>
    </row>
    <row r="46" spans="1:19">
      <c r="A46" t="s">
        <v>200</v>
      </c>
      <c r="B46" s="138" t="str">
        <f>IF(E38="V2",ZAKL_DATA!D21,IF(E38="V3",MID('3strana'!A26,(FIND(" ",'3strana'!A26,1))+1,LEN('3strana'!A26)),""))</f>
        <v/>
      </c>
      <c r="H46" s="171" t="str">
        <f>IF('2strana'!I24&lt;&gt;"",'2strana'!I24,"")</f>
        <v/>
      </c>
      <c r="I46" s="171">
        <f>'2strana'!C24</f>
        <v>0</v>
      </c>
      <c r="J46" s="171">
        <f>'2strana'!D24</f>
        <v>0</v>
      </c>
      <c r="K46" s="171">
        <f>'2strana'!E24</f>
        <v>0</v>
      </c>
      <c r="L46" s="138" t="s">
        <v>166</v>
      </c>
      <c r="M46" s="138" t="s">
        <v>166</v>
      </c>
      <c r="N46" s="171">
        <f>'2strana'!H24</f>
        <v>0</v>
      </c>
      <c r="O46" s="171">
        <f>IF('2strana'!J24&lt;&gt;"",'2strana'!J24,"")</f>
        <v>0</v>
      </c>
      <c r="P46" s="138" t="s">
        <v>166</v>
      </c>
      <c r="Q46" s="171">
        <f>IF('2strana'!L24&lt;&gt;"",'2strana'!L24,"")</f>
        <v>0</v>
      </c>
      <c r="R46" s="171">
        <f>IF('2strana'!M24&lt;&gt;"",'2strana'!M24,"")</f>
        <v>0</v>
      </c>
      <c r="S46" s="171">
        <f>IF('2strana'!N24&lt;&gt;"",'2strana'!N24,"")</f>
        <v>0</v>
      </c>
    </row>
    <row r="47" spans="1:19">
      <c r="A47" t="s">
        <v>201</v>
      </c>
      <c r="B47" s="138" t="str">
        <f>IF(OR(E38="V2",E38="V3"),"F",IF(E38="V4","P",""))</f>
        <v/>
      </c>
      <c r="H47" s="171" t="str">
        <f>IF('2strana'!I26&lt;&gt;"",'2strana'!I26,"")</f>
        <v/>
      </c>
      <c r="I47" s="171">
        <f>'2strana'!C26</f>
        <v>0</v>
      </c>
      <c r="J47" s="171">
        <f>'2strana'!D26</f>
        <v>0</v>
      </c>
      <c r="K47" s="171">
        <f>'2strana'!E26</f>
        <v>0</v>
      </c>
      <c r="L47" s="138" t="s">
        <v>166</v>
      </c>
      <c r="M47" s="138" t="s">
        <v>166</v>
      </c>
      <c r="N47" s="171">
        <f>'2strana'!H26</f>
        <v>0</v>
      </c>
      <c r="O47" s="171">
        <f>IF('2strana'!J26&lt;&gt;"",'2strana'!J26,"")</f>
        <v>0</v>
      </c>
      <c r="P47" s="138" t="s">
        <v>166</v>
      </c>
      <c r="Q47" s="171">
        <f>IF('2strana'!L26&lt;&gt;"",'2strana'!L26,"")</f>
        <v>0</v>
      </c>
      <c r="R47" s="171">
        <f>IF('2strana'!M26&lt;&gt;"",'2strana'!M26,"")</f>
        <v>0</v>
      </c>
      <c r="S47" s="171">
        <f>IF('2strana'!N26&lt;&gt;"",'2strana'!N26,"")</f>
        <v>0</v>
      </c>
    </row>
    <row r="48" spans="1:19">
      <c r="A48" t="s">
        <v>202</v>
      </c>
      <c r="B48" s="138" t="str">
        <f>CONCATENATE(ZAKL_DATA!D4,IF(ZAKL_DATA!D7&lt;&gt;"",", ",""),ZAKL_DATA!D7)</f>
        <v/>
      </c>
      <c r="H48" s="171" t="str">
        <f>IF('2strana'!I28&lt;&gt;"",'2strana'!I28,"")</f>
        <v/>
      </c>
      <c r="I48" s="171">
        <f>'2strana'!C28</f>
        <v>0</v>
      </c>
      <c r="J48" s="171">
        <f>'2strana'!D28</f>
        <v>0</v>
      </c>
      <c r="K48" s="171">
        <f>'2strana'!E28</f>
        <v>0</v>
      </c>
      <c r="L48" s="138" t="s">
        <v>166</v>
      </c>
      <c r="M48" s="138" t="s">
        <v>166</v>
      </c>
      <c r="N48" s="171">
        <f>'2strana'!H28</f>
        <v>0</v>
      </c>
      <c r="O48" s="171">
        <f>IF('2strana'!J28&lt;&gt;"",'2strana'!J28,"")</f>
        <v>0</v>
      </c>
      <c r="P48" s="138" t="s">
        <v>166</v>
      </c>
      <c r="Q48" s="171">
        <f>IF('2strana'!L28&lt;&gt;"",'2strana'!L28,"")</f>
        <v>0</v>
      </c>
      <c r="R48" s="171">
        <f>IF('2strana'!M28&lt;&gt;"",'2strana'!M28,"")</f>
        <v>0</v>
      </c>
      <c r="S48" s="171">
        <f>IF('2strana'!N28&lt;&gt;"",'2strana'!N28,"")</f>
        <v>0</v>
      </c>
    </row>
    <row r="49" spans="1:20">
      <c r="H49" s="171" t="str">
        <f>IF('2strana'!I30&lt;&gt;"",'2strana'!I30,"")</f>
        <v/>
      </c>
      <c r="I49" s="171">
        <f>'2strana'!C30</f>
        <v>0</v>
      </c>
      <c r="J49" s="171">
        <f>'2strana'!D30</f>
        <v>0</v>
      </c>
      <c r="K49" s="171">
        <f>'2strana'!E30</f>
        <v>0</v>
      </c>
      <c r="L49" s="138" t="s">
        <v>166</v>
      </c>
      <c r="M49" s="138" t="s">
        <v>166</v>
      </c>
      <c r="N49" s="171">
        <f>'2strana'!H30</f>
        <v>0</v>
      </c>
      <c r="O49" s="171">
        <f>IF('2strana'!J30&lt;&gt;"",'2strana'!J30,"")</f>
        <v>0</v>
      </c>
      <c r="P49" s="138" t="s">
        <v>166</v>
      </c>
      <c r="Q49" s="171">
        <f>IF('2strana'!L30&lt;&gt;"",'2strana'!L30,"")</f>
        <v>0</v>
      </c>
      <c r="R49" s="171">
        <f>IF('2strana'!M30&lt;&gt;"",'2strana'!M30,"")</f>
        <v>0</v>
      </c>
      <c r="S49" s="171">
        <f>IF('2strana'!N30&lt;&gt;"",'2strana'!N30,"")</f>
        <v>0</v>
      </c>
    </row>
    <row r="50" spans="1:20">
      <c r="A50" s="137" t="s">
        <v>203</v>
      </c>
    </row>
    <row r="51" spans="1:20">
      <c r="A51" t="s">
        <v>204</v>
      </c>
      <c r="B51" s="137" t="s">
        <v>203</v>
      </c>
      <c r="C51" t="s">
        <v>204</v>
      </c>
      <c r="D51" t="s">
        <v>205</v>
      </c>
      <c r="E51" t="s">
        <v>206</v>
      </c>
      <c r="G51" s="137" t="s">
        <v>207</v>
      </c>
      <c r="H51" t="s">
        <v>208</v>
      </c>
      <c r="I51" t="s">
        <v>209</v>
      </c>
      <c r="J51" t="s">
        <v>210</v>
      </c>
      <c r="K51" t="s">
        <v>211</v>
      </c>
      <c r="L51" t="s">
        <v>212</v>
      </c>
      <c r="M51" t="s">
        <v>213</v>
      </c>
      <c r="N51" t="s">
        <v>214</v>
      </c>
      <c r="O51" t="s">
        <v>215</v>
      </c>
      <c r="P51" t="s">
        <v>216</v>
      </c>
      <c r="Q51" t="s">
        <v>217</v>
      </c>
      <c r="R51" t="s">
        <v>218</v>
      </c>
      <c r="S51" t="s">
        <v>219</v>
      </c>
      <c r="T51" t="s">
        <v>220</v>
      </c>
    </row>
    <row r="52" spans="1:20">
      <c r="A52" t="s">
        <v>205</v>
      </c>
      <c r="C52" s="139"/>
      <c r="E52" s="139"/>
      <c r="H52" s="172" t="str">
        <f t="shared" ref="H52:H63" si="0">H38</f>
        <v/>
      </c>
      <c r="I52" s="171">
        <f t="shared" ref="I52:I63" si="1">I38</f>
        <v>0</v>
      </c>
      <c r="J52" s="171">
        <f t="shared" ref="J52:J63" si="2">J38</f>
        <v>0</v>
      </c>
      <c r="K52" s="171">
        <f t="shared" ref="K52:K63" si="3">K38</f>
        <v>0</v>
      </c>
      <c r="N52" s="171" t="str">
        <f t="shared" ref="N52:N63" si="4">IF(N38&lt;&gt;0,N38,"")</f>
        <v/>
      </c>
      <c r="Q52" s="171">
        <f t="shared" ref="Q52:Q63" si="5">Q38</f>
        <v>0</v>
      </c>
      <c r="R52" s="171">
        <f t="shared" ref="R52:R63" si="6">IF(OR($B$6="D",$B$6="E"),R38,"")</f>
        <v>0</v>
      </c>
      <c r="S52" s="171">
        <f t="shared" ref="S52:S63" si="7">S38</f>
        <v>0</v>
      </c>
      <c r="T52">
        <v>1</v>
      </c>
    </row>
    <row r="53" spans="1:20">
      <c r="A53" t="s">
        <v>206</v>
      </c>
      <c r="H53" s="171" t="str">
        <f t="shared" si="0"/>
        <v/>
      </c>
      <c r="I53" s="171">
        <f t="shared" si="1"/>
        <v>0</v>
      </c>
      <c r="J53" s="171">
        <f t="shared" si="2"/>
        <v>0</v>
      </c>
      <c r="K53" s="171">
        <f t="shared" si="3"/>
        <v>0</v>
      </c>
      <c r="N53" s="171" t="str">
        <f t="shared" si="4"/>
        <v/>
      </c>
      <c r="Q53" s="171">
        <f t="shared" si="5"/>
        <v>0</v>
      </c>
      <c r="R53" s="171">
        <f t="shared" si="6"/>
        <v>0</v>
      </c>
      <c r="S53" s="171">
        <f t="shared" si="7"/>
        <v>0</v>
      </c>
      <c r="T53">
        <v>2</v>
      </c>
    </row>
    <row r="54" spans="1:20">
      <c r="H54" s="171" t="str">
        <f t="shared" si="0"/>
        <v/>
      </c>
      <c r="I54" s="171">
        <f t="shared" si="1"/>
        <v>0</v>
      </c>
      <c r="J54" s="171">
        <f t="shared" si="2"/>
        <v>0</v>
      </c>
      <c r="K54" s="171">
        <f t="shared" si="3"/>
        <v>0</v>
      </c>
      <c r="N54" s="171" t="str">
        <f t="shared" si="4"/>
        <v/>
      </c>
      <c r="Q54" s="171">
        <f t="shared" si="5"/>
        <v>0</v>
      </c>
      <c r="R54" s="171">
        <f t="shared" si="6"/>
        <v>0</v>
      </c>
      <c r="S54" s="171">
        <f t="shared" si="7"/>
        <v>0</v>
      </c>
      <c r="T54">
        <v>3</v>
      </c>
    </row>
    <row r="55" spans="1:20">
      <c r="A55" s="137" t="s">
        <v>249</v>
      </c>
      <c r="H55" s="171" t="str">
        <f t="shared" si="0"/>
        <v/>
      </c>
      <c r="I55" s="171">
        <f t="shared" si="1"/>
        <v>0</v>
      </c>
      <c r="J55" s="171">
        <f t="shared" si="2"/>
        <v>0</v>
      </c>
      <c r="K55" s="171">
        <f t="shared" si="3"/>
        <v>0</v>
      </c>
      <c r="N55" s="171" t="str">
        <f t="shared" si="4"/>
        <v/>
      </c>
      <c r="Q55" s="171">
        <f t="shared" si="5"/>
        <v>0</v>
      </c>
      <c r="R55" s="171">
        <f t="shared" si="6"/>
        <v>0</v>
      </c>
      <c r="S55" s="171">
        <f t="shared" si="7"/>
        <v>0</v>
      </c>
      <c r="T55">
        <v>4</v>
      </c>
    </row>
    <row r="56" spans="1:20">
      <c r="A56" t="s">
        <v>222</v>
      </c>
      <c r="B56" s="171">
        <f>'2strana'!C32</f>
        <v>0</v>
      </c>
      <c r="H56" s="171" t="str">
        <f t="shared" si="0"/>
        <v/>
      </c>
      <c r="I56" s="171">
        <f t="shared" si="1"/>
        <v>0</v>
      </c>
      <c r="J56" s="171">
        <f t="shared" si="2"/>
        <v>0</v>
      </c>
      <c r="K56" s="171">
        <f t="shared" si="3"/>
        <v>0</v>
      </c>
      <c r="N56" s="171" t="str">
        <f t="shared" si="4"/>
        <v/>
      </c>
      <c r="Q56" s="171">
        <f t="shared" si="5"/>
        <v>0</v>
      </c>
      <c r="R56" s="171">
        <f t="shared" si="6"/>
        <v>0</v>
      </c>
      <c r="S56" s="171">
        <f t="shared" si="7"/>
        <v>0</v>
      </c>
      <c r="T56">
        <v>5</v>
      </c>
    </row>
    <row r="57" spans="1:20">
      <c r="A57" t="s">
        <v>223</v>
      </c>
      <c r="B57" s="171">
        <f>'2strana'!D32</f>
        <v>0</v>
      </c>
      <c r="H57" s="171" t="str">
        <f t="shared" si="0"/>
        <v/>
      </c>
      <c r="I57" s="171">
        <f t="shared" si="1"/>
        <v>0</v>
      </c>
      <c r="J57" s="171">
        <f t="shared" si="2"/>
        <v>0</v>
      </c>
      <c r="K57" s="171">
        <f t="shared" si="3"/>
        <v>0</v>
      </c>
      <c r="N57" s="171" t="str">
        <f t="shared" si="4"/>
        <v/>
      </c>
      <c r="Q57" s="171">
        <f t="shared" si="5"/>
        <v>0</v>
      </c>
      <c r="R57" s="171">
        <f t="shared" si="6"/>
        <v>0</v>
      </c>
      <c r="S57" s="171">
        <f t="shared" si="7"/>
        <v>0</v>
      </c>
      <c r="T57">
        <v>6</v>
      </c>
    </row>
    <row r="58" spans="1:20">
      <c r="A58" t="s">
        <v>224</v>
      </c>
      <c r="B58" s="171">
        <f>'2strana'!E32</f>
        <v>0</v>
      </c>
      <c r="H58" s="171" t="str">
        <f t="shared" si="0"/>
        <v/>
      </c>
      <c r="I58" s="171">
        <f t="shared" si="1"/>
        <v>0</v>
      </c>
      <c r="J58" s="171">
        <f t="shared" si="2"/>
        <v>0</v>
      </c>
      <c r="K58" s="171">
        <f t="shared" si="3"/>
        <v>0</v>
      </c>
      <c r="N58" s="171" t="str">
        <f t="shared" si="4"/>
        <v/>
      </c>
      <c r="Q58" s="171">
        <f t="shared" si="5"/>
        <v>0</v>
      </c>
      <c r="R58" s="171">
        <f t="shared" si="6"/>
        <v>0</v>
      </c>
      <c r="S58" s="171">
        <f t="shared" si="7"/>
        <v>0</v>
      </c>
      <c r="T58">
        <v>7</v>
      </c>
    </row>
    <row r="59" spans="1:20">
      <c r="A59" t="s">
        <v>225</v>
      </c>
      <c r="B59" s="171"/>
      <c r="H59" s="171" t="str">
        <f t="shared" si="0"/>
        <v/>
      </c>
      <c r="I59" s="171">
        <f t="shared" si="1"/>
        <v>0</v>
      </c>
      <c r="J59" s="171">
        <f t="shared" si="2"/>
        <v>0</v>
      </c>
      <c r="K59" s="171">
        <f t="shared" si="3"/>
        <v>0</v>
      </c>
      <c r="N59" s="171" t="str">
        <f t="shared" si="4"/>
        <v/>
      </c>
      <c r="Q59" s="171">
        <f t="shared" si="5"/>
        <v>0</v>
      </c>
      <c r="R59" s="171">
        <f t="shared" si="6"/>
        <v>0</v>
      </c>
      <c r="S59" s="171">
        <f t="shared" si="7"/>
        <v>0</v>
      </c>
      <c r="T59">
        <v>8</v>
      </c>
    </row>
    <row r="60" spans="1:20">
      <c r="A60" t="s">
        <v>226</v>
      </c>
      <c r="B60" s="171"/>
      <c r="H60" s="171" t="str">
        <f t="shared" si="0"/>
        <v/>
      </c>
      <c r="I60" s="171">
        <f t="shared" si="1"/>
        <v>0</v>
      </c>
      <c r="J60" s="171">
        <f t="shared" si="2"/>
        <v>0</v>
      </c>
      <c r="K60" s="171">
        <f t="shared" si="3"/>
        <v>0</v>
      </c>
      <c r="N60" s="171" t="str">
        <f t="shared" si="4"/>
        <v/>
      </c>
      <c r="Q60" s="171">
        <f t="shared" si="5"/>
        <v>0</v>
      </c>
      <c r="R60" s="171">
        <f t="shared" si="6"/>
        <v>0</v>
      </c>
      <c r="S60" s="171">
        <f t="shared" si="7"/>
        <v>0</v>
      </c>
      <c r="T60">
        <v>9</v>
      </c>
    </row>
    <row r="61" spans="1:20">
      <c r="A61" t="s">
        <v>227</v>
      </c>
      <c r="B61" s="171">
        <f>'2strana'!H32</f>
        <v>0</v>
      </c>
      <c r="H61" s="171" t="str">
        <f t="shared" si="0"/>
        <v/>
      </c>
      <c r="I61" s="171">
        <f t="shared" si="1"/>
        <v>0</v>
      </c>
      <c r="J61" s="171">
        <f t="shared" si="2"/>
        <v>0</v>
      </c>
      <c r="K61" s="171">
        <f t="shared" si="3"/>
        <v>0</v>
      </c>
      <c r="N61" s="171" t="str">
        <f t="shared" si="4"/>
        <v/>
      </c>
      <c r="Q61" s="171">
        <f t="shared" si="5"/>
        <v>0</v>
      </c>
      <c r="R61" s="171">
        <f t="shared" si="6"/>
        <v>0</v>
      </c>
      <c r="S61" s="171">
        <f t="shared" si="7"/>
        <v>0</v>
      </c>
      <c r="T61">
        <v>10</v>
      </c>
    </row>
    <row r="62" spans="1:20">
      <c r="A62" t="s">
        <v>228</v>
      </c>
      <c r="B62" s="171" t="str">
        <f>IF('2strana'!I32&lt;&gt;0,'2strana'!I32,"")</f>
        <v/>
      </c>
      <c r="H62" s="171" t="str">
        <f t="shared" si="0"/>
        <v/>
      </c>
      <c r="I62" s="171">
        <f t="shared" si="1"/>
        <v>0</v>
      </c>
      <c r="J62" s="171">
        <f t="shared" si="2"/>
        <v>0</v>
      </c>
      <c r="K62" s="171">
        <f t="shared" si="3"/>
        <v>0</v>
      </c>
      <c r="N62" s="171" t="str">
        <f t="shared" si="4"/>
        <v/>
      </c>
      <c r="Q62" s="171">
        <f t="shared" si="5"/>
        <v>0</v>
      </c>
      <c r="R62" s="171">
        <f t="shared" si="6"/>
        <v>0</v>
      </c>
      <c r="S62" s="171">
        <f t="shared" si="7"/>
        <v>0</v>
      </c>
      <c r="T62">
        <v>11</v>
      </c>
    </row>
    <row r="63" spans="1:20">
      <c r="A63" t="s">
        <v>229</v>
      </c>
      <c r="B63" s="171"/>
      <c r="H63" s="171" t="str">
        <f t="shared" si="0"/>
        <v/>
      </c>
      <c r="I63" s="171">
        <f t="shared" si="1"/>
        <v>0</v>
      </c>
      <c r="J63" s="171">
        <f t="shared" si="2"/>
        <v>0</v>
      </c>
      <c r="K63" s="171">
        <f t="shared" si="3"/>
        <v>0</v>
      </c>
      <c r="N63" s="171" t="str">
        <f t="shared" si="4"/>
        <v/>
      </c>
      <c r="Q63" s="171">
        <f t="shared" si="5"/>
        <v>0</v>
      </c>
      <c r="R63" s="171">
        <f t="shared" si="6"/>
        <v>0</v>
      </c>
      <c r="S63" s="171">
        <f t="shared" si="7"/>
        <v>0</v>
      </c>
      <c r="T63">
        <v>12</v>
      </c>
    </row>
    <row r="64" spans="1:20">
      <c r="A64" t="s">
        <v>230</v>
      </c>
      <c r="B64" s="171">
        <f>'2strana'!L32</f>
        <v>0</v>
      </c>
    </row>
    <row r="65" spans="1:20">
      <c r="A65" t="s">
        <v>231</v>
      </c>
      <c r="B65" s="171" t="str">
        <f>IF('2strana'!M32&lt;&gt;0,'2strana'!M32,"")</f>
        <v/>
      </c>
    </row>
    <row r="66" spans="1:20">
      <c r="A66" t="s">
        <v>232</v>
      </c>
      <c r="B66" s="171">
        <f>'2strana'!N32</f>
        <v>0</v>
      </c>
    </row>
    <row r="68" spans="1:20">
      <c r="A68" s="137" t="s">
        <v>221</v>
      </c>
      <c r="B68" s="137" t="s">
        <v>221</v>
      </c>
      <c r="C68" t="s">
        <v>233</v>
      </c>
      <c r="D68" t="s">
        <v>234</v>
      </c>
      <c r="E68" t="s">
        <v>235</v>
      </c>
      <c r="G68" s="180" t="s">
        <v>236</v>
      </c>
      <c r="H68" t="s">
        <v>237</v>
      </c>
      <c r="I68" t="s">
        <v>238</v>
      </c>
      <c r="J68" t="s">
        <v>239</v>
      </c>
      <c r="K68" t="s">
        <v>240</v>
      </c>
      <c r="L68" s="138" t="s">
        <v>242</v>
      </c>
      <c r="M68" s="138" t="s">
        <v>241</v>
      </c>
      <c r="N68" s="138" t="s">
        <v>243</v>
      </c>
      <c r="P68" s="137" t="s">
        <v>244</v>
      </c>
      <c r="Q68" t="s">
        <v>245</v>
      </c>
      <c r="R68" t="s">
        <v>246</v>
      </c>
      <c r="S68" t="s">
        <v>247</v>
      </c>
      <c r="T68" t="s">
        <v>248</v>
      </c>
    </row>
    <row r="69" spans="1:20">
      <c r="A69" t="s">
        <v>233</v>
      </c>
      <c r="C69" s="139"/>
      <c r="D69" s="139"/>
      <c r="E69" s="139"/>
      <c r="G69">
        <v>1</v>
      </c>
      <c r="H69" s="138" t="str">
        <f t="shared" ref="H69:H94" si="8">H97</f>
        <v/>
      </c>
      <c r="I69" s="138" t="str">
        <f t="shared" ref="I69:I94" si="9">I97</f>
        <v/>
      </c>
      <c r="J69" t="str">
        <f t="shared" ref="J69:J94" si="10">J97</f>
        <v/>
      </c>
      <c r="K69" t="str">
        <f t="shared" ref="K69:K94" si="11">K97</f>
        <v/>
      </c>
      <c r="L69" t="str">
        <f t="shared" ref="L69:L94" si="12">L97</f>
        <v/>
      </c>
      <c r="M69" t="str">
        <f t="shared" ref="M69:M94" si="13">M97</f>
        <v/>
      </c>
      <c r="N69" t="str">
        <f t="shared" ref="N69:N94" si="14">N97</f>
        <v/>
      </c>
      <c r="R69" s="139"/>
      <c r="S69" s="139"/>
      <c r="T69" s="139"/>
    </row>
    <row r="70" spans="1:20">
      <c r="A70" t="s">
        <v>234</v>
      </c>
      <c r="C70" s="138" t="s">
        <v>479</v>
      </c>
      <c r="D70" s="138" t="s">
        <v>479</v>
      </c>
      <c r="E70" s="138" t="s">
        <v>479</v>
      </c>
      <c r="G70">
        <v>2</v>
      </c>
      <c r="H70" t="str">
        <f t="shared" si="8"/>
        <v/>
      </c>
      <c r="I70" t="str">
        <f t="shared" si="9"/>
        <v/>
      </c>
      <c r="J70" t="str">
        <f t="shared" si="10"/>
        <v/>
      </c>
      <c r="K70" t="str">
        <f t="shared" si="11"/>
        <v/>
      </c>
      <c r="L70" t="str">
        <f t="shared" si="12"/>
        <v/>
      </c>
      <c r="M70" t="str">
        <f t="shared" si="13"/>
        <v/>
      </c>
      <c r="N70" t="str">
        <f t="shared" si="14"/>
        <v/>
      </c>
    </row>
    <row r="71" spans="1:20">
      <c r="A71" t="s">
        <v>235</v>
      </c>
      <c r="G71">
        <v>3</v>
      </c>
      <c r="H71" t="str">
        <f t="shared" si="8"/>
        <v/>
      </c>
      <c r="I71" t="str">
        <f t="shared" si="9"/>
        <v/>
      </c>
      <c r="J71" t="str">
        <f t="shared" si="10"/>
        <v/>
      </c>
      <c r="K71" t="str">
        <f t="shared" si="11"/>
        <v/>
      </c>
      <c r="L71" t="str">
        <f t="shared" si="12"/>
        <v/>
      </c>
      <c r="M71" t="str">
        <f t="shared" si="13"/>
        <v/>
      </c>
      <c r="N71" t="str">
        <f t="shared" si="14"/>
        <v/>
      </c>
    </row>
    <row r="72" spans="1:20">
      <c r="G72">
        <v>4</v>
      </c>
      <c r="H72" t="str">
        <f t="shared" si="8"/>
        <v/>
      </c>
      <c r="I72" t="str">
        <f t="shared" si="9"/>
        <v/>
      </c>
      <c r="J72" t="str">
        <f t="shared" si="10"/>
        <v/>
      </c>
      <c r="K72" t="str">
        <f t="shared" si="11"/>
        <v/>
      </c>
      <c r="L72" t="str">
        <f t="shared" si="12"/>
        <v/>
      </c>
      <c r="M72" t="str">
        <f t="shared" si="13"/>
        <v/>
      </c>
      <c r="N72" t="str">
        <f t="shared" si="14"/>
        <v/>
      </c>
    </row>
    <row r="73" spans="1:20">
      <c r="A73" s="137" t="s">
        <v>236</v>
      </c>
      <c r="G73">
        <v>5</v>
      </c>
      <c r="H73" t="str">
        <f t="shared" si="8"/>
        <v/>
      </c>
      <c r="I73" t="str">
        <f t="shared" si="9"/>
        <v/>
      </c>
      <c r="J73" t="str">
        <f t="shared" si="10"/>
        <v/>
      </c>
      <c r="K73" t="str">
        <f t="shared" si="11"/>
        <v/>
      </c>
      <c r="L73" t="str">
        <f t="shared" si="12"/>
        <v/>
      </c>
      <c r="M73" t="str">
        <f t="shared" si="13"/>
        <v/>
      </c>
      <c r="N73" t="str">
        <f t="shared" si="14"/>
        <v/>
      </c>
    </row>
    <row r="74" spans="1:20">
      <c r="A74" t="s">
        <v>237</v>
      </c>
      <c r="G74">
        <v>6</v>
      </c>
      <c r="H74" t="str">
        <f t="shared" si="8"/>
        <v/>
      </c>
      <c r="I74" t="str">
        <f t="shared" si="9"/>
        <v/>
      </c>
      <c r="J74" t="str">
        <f t="shared" si="10"/>
        <v/>
      </c>
      <c r="K74" t="str">
        <f t="shared" si="11"/>
        <v/>
      </c>
      <c r="L74" t="str">
        <f t="shared" si="12"/>
        <v/>
      </c>
      <c r="M74" t="str">
        <f t="shared" si="13"/>
        <v/>
      </c>
      <c r="N74" t="str">
        <f t="shared" si="14"/>
        <v/>
      </c>
    </row>
    <row r="75" spans="1:20">
      <c r="A75" t="s">
        <v>238</v>
      </c>
      <c r="G75">
        <v>7</v>
      </c>
      <c r="H75" t="str">
        <f t="shared" si="8"/>
        <v/>
      </c>
      <c r="I75" t="str">
        <f t="shared" si="9"/>
        <v/>
      </c>
      <c r="J75" t="str">
        <f t="shared" si="10"/>
        <v/>
      </c>
      <c r="K75" t="str">
        <f t="shared" si="11"/>
        <v/>
      </c>
      <c r="L75" t="str">
        <f t="shared" si="12"/>
        <v/>
      </c>
      <c r="M75" t="str">
        <f t="shared" si="13"/>
        <v/>
      </c>
      <c r="N75" t="str">
        <f t="shared" si="14"/>
        <v/>
      </c>
    </row>
    <row r="76" spans="1:20">
      <c r="A76" t="s">
        <v>239</v>
      </c>
      <c r="G76">
        <v>8</v>
      </c>
      <c r="H76" t="str">
        <f t="shared" si="8"/>
        <v/>
      </c>
      <c r="I76" t="str">
        <f t="shared" si="9"/>
        <v/>
      </c>
      <c r="J76" t="str">
        <f t="shared" si="10"/>
        <v/>
      </c>
      <c r="K76" t="str">
        <f t="shared" si="11"/>
        <v/>
      </c>
      <c r="L76" t="str">
        <f t="shared" si="12"/>
        <v/>
      </c>
      <c r="M76" t="str">
        <f t="shared" si="13"/>
        <v/>
      </c>
      <c r="N76" t="str">
        <f t="shared" si="14"/>
        <v/>
      </c>
    </row>
    <row r="77" spans="1:20">
      <c r="A77" t="s">
        <v>240</v>
      </c>
      <c r="G77">
        <v>9</v>
      </c>
      <c r="H77" t="str">
        <f t="shared" si="8"/>
        <v/>
      </c>
      <c r="I77" t="str">
        <f t="shared" si="9"/>
        <v/>
      </c>
      <c r="J77" t="str">
        <f t="shared" si="10"/>
        <v/>
      </c>
      <c r="K77" t="str">
        <f t="shared" si="11"/>
        <v/>
      </c>
      <c r="L77" t="str">
        <f t="shared" si="12"/>
        <v/>
      </c>
      <c r="M77" t="str">
        <f t="shared" si="13"/>
        <v/>
      </c>
      <c r="N77" t="str">
        <f t="shared" si="14"/>
        <v/>
      </c>
    </row>
    <row r="78" spans="1:20">
      <c r="A78" t="s">
        <v>241</v>
      </c>
      <c r="G78">
        <v>10</v>
      </c>
      <c r="H78" t="str">
        <f t="shared" si="8"/>
        <v/>
      </c>
      <c r="I78" t="str">
        <f t="shared" si="9"/>
        <v/>
      </c>
      <c r="J78" t="str">
        <f t="shared" si="10"/>
        <v/>
      </c>
      <c r="K78" t="str">
        <f t="shared" si="11"/>
        <v/>
      </c>
      <c r="L78" t="str">
        <f t="shared" si="12"/>
        <v/>
      </c>
      <c r="M78" t="str">
        <f t="shared" si="13"/>
        <v/>
      </c>
      <c r="N78" t="str">
        <f t="shared" si="14"/>
        <v/>
      </c>
    </row>
    <row r="79" spans="1:20">
      <c r="A79" t="s">
        <v>242</v>
      </c>
      <c r="G79">
        <v>11</v>
      </c>
      <c r="H79" t="str">
        <f t="shared" si="8"/>
        <v/>
      </c>
      <c r="I79" t="str">
        <f t="shared" si="9"/>
        <v/>
      </c>
      <c r="J79" t="str">
        <f t="shared" si="10"/>
        <v/>
      </c>
      <c r="K79" t="str">
        <f t="shared" si="11"/>
        <v/>
      </c>
      <c r="L79" t="str">
        <f t="shared" si="12"/>
        <v/>
      </c>
      <c r="M79" t="str">
        <f t="shared" si="13"/>
        <v/>
      </c>
      <c r="N79" t="str">
        <f t="shared" si="14"/>
        <v/>
      </c>
    </row>
    <row r="80" spans="1:20">
      <c r="A80" t="s">
        <v>243</v>
      </c>
      <c r="G80">
        <v>12</v>
      </c>
      <c r="H80" t="str">
        <f t="shared" si="8"/>
        <v/>
      </c>
      <c r="I80" t="str">
        <f t="shared" si="9"/>
        <v/>
      </c>
      <c r="J80" t="str">
        <f t="shared" si="10"/>
        <v/>
      </c>
      <c r="K80" t="str">
        <f t="shared" si="11"/>
        <v/>
      </c>
      <c r="L80" t="str">
        <f t="shared" si="12"/>
        <v/>
      </c>
      <c r="M80" t="str">
        <f t="shared" si="13"/>
        <v/>
      </c>
      <c r="N80" t="str">
        <f t="shared" si="14"/>
        <v/>
      </c>
    </row>
    <row r="81" spans="1:14">
      <c r="G81">
        <v>13</v>
      </c>
      <c r="H81" t="str">
        <f t="shared" si="8"/>
        <v/>
      </c>
      <c r="I81" t="str">
        <f t="shared" si="9"/>
        <v/>
      </c>
      <c r="J81" t="str">
        <f t="shared" si="10"/>
        <v/>
      </c>
      <c r="K81" t="str">
        <f t="shared" si="11"/>
        <v/>
      </c>
      <c r="L81" t="str">
        <f t="shared" si="12"/>
        <v/>
      </c>
      <c r="M81" t="str">
        <f t="shared" si="13"/>
        <v/>
      </c>
      <c r="N81" t="str">
        <f t="shared" si="14"/>
        <v/>
      </c>
    </row>
    <row r="82" spans="1:14">
      <c r="A82" s="137" t="s">
        <v>244</v>
      </c>
      <c r="G82">
        <v>14</v>
      </c>
      <c r="H82" t="str">
        <f t="shared" si="8"/>
        <v/>
      </c>
      <c r="I82" t="str">
        <f t="shared" si="9"/>
        <v/>
      </c>
      <c r="J82" t="str">
        <f t="shared" si="10"/>
        <v/>
      </c>
      <c r="K82" t="str">
        <f t="shared" si="11"/>
        <v/>
      </c>
      <c r="L82" t="str">
        <f t="shared" si="12"/>
        <v/>
      </c>
      <c r="M82" t="str">
        <f t="shared" si="13"/>
        <v/>
      </c>
      <c r="N82" t="str">
        <f t="shared" si="14"/>
        <v/>
      </c>
    </row>
    <row r="83" spans="1:14">
      <c r="A83" t="s">
        <v>245</v>
      </c>
      <c r="G83">
        <v>15</v>
      </c>
      <c r="H83" t="str">
        <f t="shared" si="8"/>
        <v/>
      </c>
      <c r="I83" t="str">
        <f t="shared" si="9"/>
        <v/>
      </c>
      <c r="J83" t="str">
        <f t="shared" si="10"/>
        <v/>
      </c>
      <c r="K83" t="str">
        <f t="shared" si="11"/>
        <v/>
      </c>
      <c r="L83" t="str">
        <f t="shared" si="12"/>
        <v/>
      </c>
      <c r="M83" t="str">
        <f t="shared" si="13"/>
        <v/>
      </c>
      <c r="N83" t="str">
        <f t="shared" si="14"/>
        <v/>
      </c>
    </row>
    <row r="84" spans="1:14">
      <c r="A84" t="s">
        <v>246</v>
      </c>
      <c r="G84">
        <v>16</v>
      </c>
      <c r="H84" t="str">
        <f t="shared" si="8"/>
        <v/>
      </c>
      <c r="I84" t="str">
        <f t="shared" si="9"/>
        <v/>
      </c>
      <c r="J84" t="str">
        <f t="shared" si="10"/>
        <v/>
      </c>
      <c r="K84" t="str">
        <f t="shared" si="11"/>
        <v/>
      </c>
      <c r="L84" t="str">
        <f t="shared" si="12"/>
        <v/>
      </c>
      <c r="M84" t="str">
        <f t="shared" si="13"/>
        <v/>
      </c>
      <c r="N84" t="str">
        <f t="shared" si="14"/>
        <v/>
      </c>
    </row>
    <row r="85" spans="1:14">
      <c r="A85" t="s">
        <v>247</v>
      </c>
      <c r="G85">
        <v>17</v>
      </c>
      <c r="H85" t="str">
        <f t="shared" si="8"/>
        <v/>
      </c>
      <c r="I85" t="str">
        <f t="shared" si="9"/>
        <v/>
      </c>
      <c r="J85" t="str">
        <f t="shared" si="10"/>
        <v/>
      </c>
      <c r="K85" t="str">
        <f t="shared" si="11"/>
        <v/>
      </c>
      <c r="L85" t="str">
        <f t="shared" si="12"/>
        <v/>
      </c>
      <c r="M85" t="str">
        <f t="shared" si="13"/>
        <v/>
      </c>
      <c r="N85" t="str">
        <f t="shared" si="14"/>
        <v/>
      </c>
    </row>
    <row r="86" spans="1:14">
      <c r="A86" t="s">
        <v>248</v>
      </c>
      <c r="G86">
        <v>18</v>
      </c>
      <c r="H86" t="str">
        <f t="shared" si="8"/>
        <v/>
      </c>
      <c r="I86" t="str">
        <f t="shared" si="9"/>
        <v/>
      </c>
      <c r="J86" t="str">
        <f t="shared" si="10"/>
        <v/>
      </c>
      <c r="K86" t="str">
        <f t="shared" si="11"/>
        <v/>
      </c>
      <c r="L86" t="str">
        <f t="shared" si="12"/>
        <v/>
      </c>
      <c r="M86" t="str">
        <f t="shared" si="13"/>
        <v/>
      </c>
      <c r="N86" t="str">
        <f t="shared" si="14"/>
        <v/>
      </c>
    </row>
    <row r="87" spans="1:14">
      <c r="G87">
        <v>19</v>
      </c>
      <c r="H87" t="str">
        <f t="shared" si="8"/>
        <v/>
      </c>
      <c r="I87" t="str">
        <f t="shared" si="9"/>
        <v/>
      </c>
      <c r="J87" t="str">
        <f t="shared" si="10"/>
        <v/>
      </c>
      <c r="K87" t="str">
        <f t="shared" si="11"/>
        <v/>
      </c>
      <c r="L87" t="str">
        <f t="shared" si="12"/>
        <v/>
      </c>
      <c r="M87" t="str">
        <f t="shared" si="13"/>
        <v/>
      </c>
      <c r="N87" t="str">
        <f t="shared" si="14"/>
        <v/>
      </c>
    </row>
    <row r="88" spans="1:14">
      <c r="G88">
        <v>20</v>
      </c>
      <c r="H88" t="str">
        <f t="shared" si="8"/>
        <v/>
      </c>
      <c r="I88" t="str">
        <f t="shared" si="9"/>
        <v/>
      </c>
      <c r="J88" t="str">
        <f t="shared" si="10"/>
        <v/>
      </c>
      <c r="K88" t="str">
        <f t="shared" si="11"/>
        <v/>
      </c>
      <c r="L88" t="str">
        <f t="shared" si="12"/>
        <v/>
      </c>
      <c r="M88" t="str">
        <f t="shared" si="13"/>
        <v/>
      </c>
      <c r="N88" t="str">
        <f t="shared" si="14"/>
        <v/>
      </c>
    </row>
    <row r="89" spans="1:14">
      <c r="G89">
        <v>21</v>
      </c>
      <c r="H89" t="str">
        <f t="shared" si="8"/>
        <v/>
      </c>
      <c r="I89" t="str">
        <f t="shared" si="9"/>
        <v/>
      </c>
      <c r="J89" t="str">
        <f t="shared" si="10"/>
        <v/>
      </c>
      <c r="K89" t="str">
        <f t="shared" si="11"/>
        <v/>
      </c>
      <c r="L89" t="str">
        <f t="shared" si="12"/>
        <v/>
      </c>
      <c r="M89" t="str">
        <f t="shared" si="13"/>
        <v/>
      </c>
      <c r="N89" t="str">
        <f t="shared" si="14"/>
        <v/>
      </c>
    </row>
    <row r="90" spans="1:14">
      <c r="G90">
        <v>22</v>
      </c>
      <c r="H90" t="str">
        <f t="shared" si="8"/>
        <v/>
      </c>
      <c r="I90" t="str">
        <f t="shared" si="9"/>
        <v/>
      </c>
      <c r="J90" t="str">
        <f t="shared" si="10"/>
        <v/>
      </c>
      <c r="K90" t="str">
        <f t="shared" si="11"/>
        <v/>
      </c>
      <c r="L90" t="str">
        <f t="shared" si="12"/>
        <v/>
      </c>
      <c r="M90" t="str">
        <f t="shared" si="13"/>
        <v/>
      </c>
      <c r="N90" t="str">
        <f t="shared" si="14"/>
        <v/>
      </c>
    </row>
    <row r="91" spans="1:14">
      <c r="G91">
        <v>23</v>
      </c>
      <c r="H91" t="str">
        <f t="shared" si="8"/>
        <v/>
      </c>
      <c r="I91" t="str">
        <f t="shared" si="9"/>
        <v/>
      </c>
      <c r="J91" t="str">
        <f t="shared" si="10"/>
        <v/>
      </c>
      <c r="K91" t="str">
        <f t="shared" si="11"/>
        <v/>
      </c>
      <c r="L91" t="str">
        <f t="shared" si="12"/>
        <v/>
      </c>
      <c r="M91" t="str">
        <f t="shared" si="13"/>
        <v/>
      </c>
      <c r="N91" t="str">
        <f t="shared" si="14"/>
        <v/>
      </c>
    </row>
    <row r="92" spans="1:14">
      <c r="G92">
        <v>24</v>
      </c>
      <c r="H92" t="str">
        <f t="shared" si="8"/>
        <v/>
      </c>
      <c r="I92" t="str">
        <f t="shared" si="9"/>
        <v/>
      </c>
      <c r="J92" t="str">
        <f t="shared" si="10"/>
        <v/>
      </c>
      <c r="K92" t="str">
        <f t="shared" si="11"/>
        <v/>
      </c>
      <c r="L92" t="str">
        <f t="shared" si="12"/>
        <v/>
      </c>
      <c r="M92" t="str">
        <f t="shared" si="13"/>
        <v/>
      </c>
      <c r="N92" t="str">
        <f t="shared" si="14"/>
        <v/>
      </c>
    </row>
    <row r="93" spans="1:14">
      <c r="G93">
        <v>25</v>
      </c>
      <c r="H93" t="str">
        <f t="shared" si="8"/>
        <v/>
      </c>
      <c r="I93" t="str">
        <f t="shared" si="9"/>
        <v/>
      </c>
      <c r="J93" t="str">
        <f t="shared" si="10"/>
        <v/>
      </c>
      <c r="K93" t="str">
        <f t="shared" si="11"/>
        <v/>
      </c>
      <c r="L93" t="str">
        <f t="shared" si="12"/>
        <v/>
      </c>
      <c r="M93" t="str">
        <f t="shared" si="13"/>
        <v/>
      </c>
      <c r="N93" t="str">
        <f t="shared" si="14"/>
        <v/>
      </c>
    </row>
    <row r="94" spans="1:14">
      <c r="G94">
        <v>26</v>
      </c>
      <c r="H94" t="str">
        <f t="shared" si="8"/>
        <v/>
      </c>
      <c r="I94" t="str">
        <f t="shared" si="9"/>
        <v/>
      </c>
      <c r="J94" t="str">
        <f t="shared" si="10"/>
        <v/>
      </c>
      <c r="K94" t="str">
        <f t="shared" si="11"/>
        <v/>
      </c>
      <c r="L94" t="str">
        <f t="shared" si="12"/>
        <v/>
      </c>
      <c r="M94" t="str">
        <f t="shared" si="13"/>
        <v/>
      </c>
      <c r="N94" t="str">
        <f t="shared" si="14"/>
        <v/>
      </c>
    </row>
    <row r="97" spans="4:14">
      <c r="D97" s="138" t="s">
        <v>480</v>
      </c>
      <c r="G97">
        <v>1</v>
      </c>
      <c r="H97" t="str">
        <f>IF(Příl1!D24&lt;&gt;"",TEXT(Příl1!D24,"DD.MM.RRRR"),"")</f>
        <v/>
      </c>
      <c r="I97" t="str">
        <f>IF(Příl1!E24&lt;&gt;"",TEXT(Příl1!E24,"DD.MM.RRRR"),"")</f>
        <v/>
      </c>
      <c r="J97" t="str">
        <f>IF(Příl1!F24&lt;&gt;"",Příl1!F24,"")</f>
        <v/>
      </c>
      <c r="K97" t="str">
        <f>IF(Příl1!B24&lt;&gt;"",TEXT(Příl1!B24,"MM"),"")</f>
        <v/>
      </c>
      <c r="L97" t="str">
        <f>IF(Příl1!B24&lt;&gt;"",TEXT(Příl1!B24,"RRRR"),"")</f>
        <v/>
      </c>
      <c r="M97" t="str">
        <f>IF(Příl1!C24&lt;&gt;"",TEXT(Příl1!C24,"MM"),"")</f>
        <v/>
      </c>
      <c r="N97" t="str">
        <f>IF(Příl1!C24&lt;&gt;"",TEXT(Příl1!C24,"RRRR"),"")</f>
        <v/>
      </c>
    </row>
    <row r="98" spans="4:14">
      <c r="D98" s="138" t="s">
        <v>481</v>
      </c>
      <c r="E98">
        <v>1</v>
      </c>
      <c r="G98">
        <v>2</v>
      </c>
      <c r="H98" t="str">
        <f>IF(Příl1!D25&lt;&gt;"",TEXT(Příl1!D25,"DD.MM.RRRR"),"")</f>
        <v/>
      </c>
      <c r="I98" t="str">
        <f>IF(Příl1!E25&lt;&gt;"",TEXT(Příl1!E25,"DD.MM.RRRR"),"")</f>
        <v/>
      </c>
      <c r="J98" t="str">
        <f>IF(Příl1!F25&lt;&gt;"",Příl1!F25,"")</f>
        <v/>
      </c>
      <c r="K98" t="str">
        <f>IF(Příl1!B25&lt;&gt;"",TEXT(Příl1!B25,"MM"),"")</f>
        <v/>
      </c>
      <c r="L98" t="str">
        <f>IF(Příl1!B25&lt;&gt;"",TEXT(Příl1!B25,"RRRR"),"")</f>
        <v/>
      </c>
      <c r="M98" t="str">
        <f>IF(Příl1!C25&lt;&gt;"",TEXT(Příl1!C25,"MM"),"")</f>
        <v/>
      </c>
      <c r="N98" t="str">
        <f>IF(Příl1!C25&lt;&gt;"",TEXT(Příl1!C25,"RRRR"),"")</f>
        <v/>
      </c>
    </row>
    <row r="99" spans="4:14">
      <c r="D99" s="138" t="s">
        <v>482</v>
      </c>
      <c r="E99">
        <v>2</v>
      </c>
      <c r="G99">
        <v>3</v>
      </c>
      <c r="H99" t="str">
        <f>IF(Příl1!D26&lt;&gt;"",TEXT(Příl1!D26,"DD.MM.RRRR"),"")</f>
        <v/>
      </c>
      <c r="I99" t="str">
        <f>IF(Příl1!E26&lt;&gt;"",TEXT(Příl1!E26,"DD.MM.RRRR"),"")</f>
        <v/>
      </c>
      <c r="J99" t="str">
        <f>IF(Příl1!F26&lt;&gt;"",Příl1!F26,"")</f>
        <v/>
      </c>
      <c r="K99" t="str">
        <f>IF(Příl1!B26&lt;&gt;"",TEXT(Příl1!B26,"MM"),"")</f>
        <v/>
      </c>
      <c r="L99" t="str">
        <f>IF(Příl1!B26&lt;&gt;"",TEXT(Příl1!B26,"RRRR"),"")</f>
        <v/>
      </c>
      <c r="M99" t="str">
        <f>IF(Příl1!C26&lt;&gt;"",TEXT(Příl1!C26,"MM"),"")</f>
        <v/>
      </c>
      <c r="N99" t="str">
        <f>IF(Příl1!C26&lt;&gt;"",TEXT(Příl1!C26,"RRRR"),"")</f>
        <v/>
      </c>
    </row>
    <row r="100" spans="4:14">
      <c r="D100" s="138" t="s">
        <v>483</v>
      </c>
      <c r="E100">
        <v>3</v>
      </c>
      <c r="G100">
        <v>4</v>
      </c>
      <c r="H100" t="str">
        <f>IF(Příl1!D27&lt;&gt;"",TEXT(Příl1!D27,"DD.MM.RRRR"),"")</f>
        <v/>
      </c>
      <c r="I100" t="str">
        <f>IF(Příl1!E27&lt;&gt;"",TEXT(Příl1!E27,"DD.MM.RRRR"),"")</f>
        <v/>
      </c>
      <c r="J100" t="str">
        <f>IF(Příl1!F27&lt;&gt;"",Příl1!F27,"")</f>
        <v/>
      </c>
      <c r="K100" t="str">
        <f>IF(Příl1!B27&lt;&gt;"",TEXT(Příl1!B27,"MM"),"")</f>
        <v/>
      </c>
      <c r="L100" t="str">
        <f>IF(Příl1!B27&lt;&gt;"",TEXT(Příl1!B27,"RRRR"),"")</f>
        <v/>
      </c>
      <c r="M100" t="str">
        <f>IF(Příl1!C27&lt;&gt;"",TEXT(Příl1!C27,"MM"),"")</f>
        <v/>
      </c>
      <c r="N100" t="str">
        <f>IF(Příl1!C27&lt;&gt;"",TEXT(Příl1!C27,"RRRR"),"")</f>
        <v/>
      </c>
    </row>
    <row r="101" spans="4:14">
      <c r="D101" s="138" t="s">
        <v>484</v>
      </c>
      <c r="E101">
        <v>4</v>
      </c>
      <c r="G101">
        <v>5</v>
      </c>
      <c r="H101" t="str">
        <f>IF(Příl1!D28&lt;&gt;"",TEXT(Příl1!D28,"DD.MM.RRRR"),"")</f>
        <v/>
      </c>
      <c r="I101" t="str">
        <f>IF(Příl1!E28&lt;&gt;"",TEXT(Příl1!E28,"DD.MM.RRRR"),"")</f>
        <v/>
      </c>
      <c r="J101" t="str">
        <f>IF(Příl1!F28&lt;&gt;"",Příl1!F28,"")</f>
        <v/>
      </c>
      <c r="K101" t="str">
        <f>IF(Příl1!B28&lt;&gt;"",TEXT(Příl1!B28,"MM"),"")</f>
        <v/>
      </c>
      <c r="L101" t="str">
        <f>IF(Příl1!B28&lt;&gt;"",TEXT(Příl1!B28,"RRRR"),"")</f>
        <v/>
      </c>
      <c r="M101" t="str">
        <f>IF(Příl1!C28&lt;&gt;"",TEXT(Příl1!C28,"MM"),"")</f>
        <v/>
      </c>
      <c r="N101" t="str">
        <f>IF(Příl1!C28&lt;&gt;"",TEXT(Příl1!C28,"RRRR"),"")</f>
        <v/>
      </c>
    </row>
    <row r="102" spans="4:14">
      <c r="D102" s="138" t="s">
        <v>485</v>
      </c>
      <c r="E102">
        <v>5</v>
      </c>
      <c r="G102">
        <v>6</v>
      </c>
      <c r="H102" t="str">
        <f>IF(Příl1!D29&lt;&gt;"",TEXT(Příl1!D29,"DD.MM.RRRR"),"")</f>
        <v/>
      </c>
      <c r="I102" t="str">
        <f>IF(Příl1!E29&lt;&gt;"",TEXT(Příl1!E29,"DD.MM.RRRR"),"")</f>
        <v/>
      </c>
      <c r="J102" t="str">
        <f>IF(Příl1!F29&lt;&gt;"",Příl1!F29,"")</f>
        <v/>
      </c>
      <c r="K102" t="str">
        <f>IF(Příl1!B29&lt;&gt;"",TEXT(Příl1!B29,"MM"),"")</f>
        <v/>
      </c>
      <c r="L102" t="str">
        <f>IF(Příl1!B29&lt;&gt;"",TEXT(Příl1!B29,"RRRR"),"")</f>
        <v/>
      </c>
      <c r="M102" t="str">
        <f>IF(Příl1!C29&lt;&gt;"",TEXT(Příl1!C29,"MM"),"")</f>
        <v/>
      </c>
      <c r="N102" t="str">
        <f>IF(Příl1!C29&lt;&gt;"",TEXT(Příl1!C29,"RRRR"),"")</f>
        <v/>
      </c>
    </row>
    <row r="103" spans="4:14">
      <c r="D103" s="138" t="s">
        <v>486</v>
      </c>
      <c r="E103">
        <v>6</v>
      </c>
      <c r="G103">
        <v>7</v>
      </c>
      <c r="H103" t="str">
        <f>IF(Příl1!D30&lt;&gt;"",TEXT(Příl1!D30,"DD.MM.RRRR"),"")</f>
        <v/>
      </c>
      <c r="I103" t="str">
        <f>IF(Příl1!E30&lt;&gt;"",TEXT(Příl1!E30,"DD.MM.RRRR"),"")</f>
        <v/>
      </c>
      <c r="J103" t="str">
        <f>IF(Příl1!F30&lt;&gt;"",Příl1!F30,"")</f>
        <v/>
      </c>
      <c r="K103" t="str">
        <f>IF(Příl1!B30&lt;&gt;"",TEXT(Příl1!B30,"MM"),"")</f>
        <v/>
      </c>
      <c r="L103" t="str">
        <f>IF(Příl1!B30&lt;&gt;"",TEXT(Příl1!B30,"RRRR"),"")</f>
        <v/>
      </c>
      <c r="M103" t="str">
        <f>IF(Příl1!C30&lt;&gt;"",TEXT(Příl1!C30,"MM"),"")</f>
        <v/>
      </c>
      <c r="N103" t="str">
        <f>IF(Příl1!C30&lt;&gt;"",TEXT(Příl1!C30,"RRRR"),"")</f>
        <v/>
      </c>
    </row>
    <row r="104" spans="4:14">
      <c r="D104" s="138" t="s">
        <v>487</v>
      </c>
      <c r="E104">
        <v>7</v>
      </c>
      <c r="G104">
        <v>8</v>
      </c>
      <c r="H104" t="str">
        <f>IF(Příl1!D31&lt;&gt;"",TEXT(Příl1!D31,"DD.MM.RRRR"),"")</f>
        <v/>
      </c>
      <c r="I104" t="str">
        <f>IF(Příl1!E31&lt;&gt;"",TEXT(Příl1!E31,"DD.MM.RRRR"),"")</f>
        <v/>
      </c>
      <c r="J104" t="str">
        <f>IF(Příl1!F31&lt;&gt;"",Příl1!F31,"")</f>
        <v/>
      </c>
      <c r="K104" t="str">
        <f>IF(Příl1!B31&lt;&gt;"",TEXT(Příl1!B31,"MM"),"")</f>
        <v/>
      </c>
      <c r="L104" t="str">
        <f>IF(Příl1!B31&lt;&gt;"",TEXT(Příl1!B31,"RRRR"),"")</f>
        <v/>
      </c>
      <c r="M104" t="str">
        <f>IF(Příl1!C31&lt;&gt;"",TEXT(Příl1!C31,"MM"),"")</f>
        <v/>
      </c>
      <c r="N104" t="str">
        <f>IF(Příl1!C31&lt;&gt;"",TEXT(Příl1!C31,"RRRR"),"")</f>
        <v/>
      </c>
    </row>
    <row r="105" spans="4:14">
      <c r="D105" s="138" t="s">
        <v>488</v>
      </c>
      <c r="E105">
        <v>8</v>
      </c>
      <c r="G105">
        <v>9</v>
      </c>
      <c r="H105" t="str">
        <f>IF(Příl1!D32&lt;&gt;"",TEXT(Příl1!D32,"DD.MM.RRRR"),"")</f>
        <v/>
      </c>
      <c r="I105" t="str">
        <f>IF(Příl1!E32&lt;&gt;"",TEXT(Příl1!E32,"DD.MM.RRRR"),"")</f>
        <v/>
      </c>
      <c r="J105" t="str">
        <f>IF(Příl1!F32&lt;&gt;"",Příl1!F32,"")</f>
        <v/>
      </c>
      <c r="K105" t="str">
        <f>IF(Příl1!B32&lt;&gt;"",TEXT(Příl1!B32,"MM"),"")</f>
        <v/>
      </c>
      <c r="L105" t="str">
        <f>IF(Příl1!B32&lt;&gt;"",TEXT(Příl1!B32,"RRRR"),"")</f>
        <v/>
      </c>
      <c r="M105" t="str">
        <f>IF(Příl1!C32&lt;&gt;"",TEXT(Příl1!C32,"MM"),"")</f>
        <v/>
      </c>
      <c r="N105" t="str">
        <f>IF(Příl1!C32&lt;&gt;"",TEXT(Příl1!C32,"RRRR"),"")</f>
        <v/>
      </c>
    </row>
    <row r="106" spans="4:14">
      <c r="D106" s="138" t="s">
        <v>489</v>
      </c>
      <c r="E106">
        <v>9</v>
      </c>
      <c r="G106">
        <v>10</v>
      </c>
      <c r="H106" t="str">
        <f>IF(Příl1!D33&lt;&gt;"",TEXT(Příl1!D33,"DD.MM.RRRR"),"")</f>
        <v/>
      </c>
      <c r="I106" t="str">
        <f>IF(Příl1!E33&lt;&gt;"",TEXT(Příl1!E33,"DD.MM.RRRR"),"")</f>
        <v/>
      </c>
      <c r="J106" t="str">
        <f>IF(Příl1!F33&lt;&gt;"",Příl1!F33,"")</f>
        <v/>
      </c>
      <c r="K106" t="str">
        <f>IF(Příl1!B33&lt;&gt;"",TEXT(Příl1!B33,"MM"),"")</f>
        <v/>
      </c>
      <c r="L106" t="str">
        <f>IF(Příl1!B33&lt;&gt;"",TEXT(Příl1!B33,"RRRR"),"")</f>
        <v/>
      </c>
      <c r="M106" t="str">
        <f>IF(Příl1!C33&lt;&gt;"",TEXT(Příl1!C33,"MM"),"")</f>
        <v/>
      </c>
      <c r="N106" t="str">
        <f>IF(Příl1!C33&lt;&gt;"",TEXT(Příl1!C33,"RRRR"),"")</f>
        <v/>
      </c>
    </row>
    <row r="107" spans="4:14">
      <c r="D107" s="138" t="s">
        <v>490</v>
      </c>
      <c r="E107">
        <v>10</v>
      </c>
      <c r="G107">
        <v>11</v>
      </c>
      <c r="H107" t="str">
        <f>IF(Příl1!D34&lt;&gt;"",TEXT(Příl1!D34,"DD.MM.RRRR"),"")</f>
        <v/>
      </c>
      <c r="I107" t="str">
        <f>IF(Příl1!E34&lt;&gt;"",TEXT(Příl1!E34,"DD.MM.RRRR"),"")</f>
        <v/>
      </c>
      <c r="J107" t="str">
        <f>IF(Příl1!F34&lt;&gt;"",Příl1!F34,"")</f>
        <v/>
      </c>
      <c r="K107" t="str">
        <f>IF(Příl1!B34&lt;&gt;"",TEXT(Příl1!B34,"MM"),"")</f>
        <v/>
      </c>
      <c r="L107" t="str">
        <f>IF(Příl1!B34&lt;&gt;"",TEXT(Příl1!B34,"RRRR"),"")</f>
        <v/>
      </c>
      <c r="M107" t="str">
        <f>IF(Příl1!C34&lt;&gt;"",TEXT(Příl1!C34,"MM"),"")</f>
        <v/>
      </c>
      <c r="N107" t="str">
        <f>IF(Příl1!C34&lt;&gt;"",TEXT(Příl1!C34,"RRRR"),"")</f>
        <v/>
      </c>
    </row>
    <row r="108" spans="4:14">
      <c r="D108" s="138" t="s">
        <v>491</v>
      </c>
      <c r="E108">
        <v>11</v>
      </c>
      <c r="G108">
        <v>12</v>
      </c>
      <c r="H108" t="str">
        <f>IF(Příl1!D35&lt;&gt;"",TEXT(Příl1!D35,"DD.MM.RRRR"),"")</f>
        <v/>
      </c>
      <c r="I108" t="str">
        <f>IF(Příl1!E35&lt;&gt;"",TEXT(Příl1!E35,"DD.MM.RRRR"),"")</f>
        <v/>
      </c>
      <c r="J108" t="str">
        <f>IF(Příl1!F35&lt;&gt;"",Příl1!F35,"")</f>
        <v/>
      </c>
      <c r="K108" t="str">
        <f>IF(Příl1!B35&lt;&gt;"",TEXT(Příl1!B35,"MM"),"")</f>
        <v/>
      </c>
      <c r="L108" t="str">
        <f>IF(Příl1!B35&lt;&gt;"",TEXT(Příl1!B35,"RRRR"),"")</f>
        <v/>
      </c>
      <c r="M108" t="str">
        <f>IF(Příl1!C35&lt;&gt;"",TEXT(Příl1!C35,"MM"),"")</f>
        <v/>
      </c>
      <c r="N108" t="str">
        <f>IF(Příl1!C35&lt;&gt;"",TEXT(Příl1!C35,"RRRR"),"")</f>
        <v/>
      </c>
    </row>
    <row r="109" spans="4:14">
      <c r="D109" s="138" t="s">
        <v>492</v>
      </c>
      <c r="E109">
        <v>12</v>
      </c>
      <c r="G109">
        <v>13</v>
      </c>
      <c r="H109" t="str">
        <f>IF(Příl1!D36&lt;&gt;"",TEXT(Příl1!D36,"DD.MM.RRRR"),"")</f>
        <v/>
      </c>
      <c r="I109" t="str">
        <f>IF(Příl1!E36&lt;&gt;"",TEXT(Příl1!E36,"DD.MM.RRRR"),"")</f>
        <v/>
      </c>
      <c r="J109" t="str">
        <f>IF(Příl1!F36&lt;&gt;"",Příl1!F36,"")</f>
        <v/>
      </c>
      <c r="K109" t="str">
        <f>IF(Příl1!B36&lt;&gt;"",TEXT(Příl1!B36,"MM"),"")</f>
        <v/>
      </c>
      <c r="L109" t="str">
        <f>IF(Příl1!B36&lt;&gt;"",TEXT(Příl1!B36,"RRRR"),"")</f>
        <v/>
      </c>
      <c r="M109" t="str">
        <f>IF(Příl1!C36&lt;&gt;"",TEXT(Příl1!C36,"MM"),"")</f>
        <v/>
      </c>
      <c r="N109" t="str">
        <f>IF(Příl1!C36&lt;&gt;"",TEXT(Příl1!C36,"RRRR"),"")</f>
        <v/>
      </c>
    </row>
    <row r="110" spans="4:14">
      <c r="G110">
        <v>14</v>
      </c>
      <c r="H110" t="str">
        <f>IF(Příl1!D37&lt;&gt;"",TEXT(Příl1!D37,"DD.MM.RRRR"),"")</f>
        <v/>
      </c>
      <c r="I110" t="str">
        <f>IF(Příl1!E37&lt;&gt;"",TEXT(Příl1!E37,"DD.MM.RRRR"),"")</f>
        <v/>
      </c>
      <c r="J110" t="str">
        <f>IF(Příl1!F37&lt;&gt;"",Příl1!F37,"")</f>
        <v/>
      </c>
      <c r="K110" t="str">
        <f>IF(Příl1!B37&lt;&gt;"",TEXT(Příl1!B37,"MM"),"")</f>
        <v/>
      </c>
      <c r="L110" t="str">
        <f>IF(Příl1!B37&lt;&gt;"",TEXT(Příl1!B37,"RRRR"),"")</f>
        <v/>
      </c>
      <c r="M110" t="str">
        <f>IF(Příl1!C37&lt;&gt;"",TEXT(Příl1!C37,"MM"),"")</f>
        <v/>
      </c>
      <c r="N110" t="str">
        <f>IF(Příl1!C37&lt;&gt;"",TEXT(Příl1!C37,"RRRR"),"")</f>
        <v/>
      </c>
    </row>
    <row r="111" spans="4:14">
      <c r="G111">
        <v>15</v>
      </c>
      <c r="H111" t="str">
        <f>IF(Příl1!D38&lt;&gt;"",TEXT(Příl1!D38,"DD.MM.RRRR"),"")</f>
        <v/>
      </c>
      <c r="I111" t="str">
        <f>IF(Příl1!E38&lt;&gt;"",TEXT(Příl1!E38,"DD.MM.RRRR"),"")</f>
        <v/>
      </c>
      <c r="J111" t="str">
        <f>IF(Příl1!F38&lt;&gt;"",Příl1!F38,"")</f>
        <v/>
      </c>
      <c r="K111" t="str">
        <f>IF(Příl1!B38&lt;&gt;"",TEXT(Příl1!B38,"MM"),"")</f>
        <v/>
      </c>
      <c r="L111" t="str">
        <f>IF(Příl1!B38&lt;&gt;"",TEXT(Příl1!B38,"RRRR"),"")</f>
        <v/>
      </c>
      <c r="M111" t="str">
        <f>IF(Příl1!C38&lt;&gt;"",TEXT(Příl1!C38,"MM"),"")</f>
        <v/>
      </c>
      <c r="N111" t="str">
        <f>IF(Příl1!C38&lt;&gt;"",TEXT(Příl1!C38,"RRRR"),"")</f>
        <v/>
      </c>
    </row>
    <row r="112" spans="4:14">
      <c r="G112">
        <v>16</v>
      </c>
      <c r="H112" t="str">
        <f>IF(Příl1!D39&lt;&gt;"",TEXT(Příl1!D39,"DD.MM.RRRR"),"")</f>
        <v/>
      </c>
      <c r="I112" t="str">
        <f>IF(Příl1!E39&lt;&gt;"",TEXT(Příl1!E39,"DD.MM.RRRR"),"")</f>
        <v/>
      </c>
      <c r="J112" t="str">
        <f>IF(Příl1!F39&lt;&gt;"",Příl1!F39,"")</f>
        <v/>
      </c>
      <c r="K112" t="str">
        <f>IF(Příl1!B39&lt;&gt;"",TEXT(Příl1!B39,"MM"),"")</f>
        <v/>
      </c>
      <c r="L112" t="str">
        <f>IF(Příl1!B39&lt;&gt;"",TEXT(Příl1!B39,"RRRR"),"")</f>
        <v/>
      </c>
      <c r="M112" t="str">
        <f>IF(Příl1!C39&lt;&gt;"",TEXT(Příl1!C39,"MM"),"")</f>
        <v/>
      </c>
      <c r="N112" t="str">
        <f>IF(Příl1!C39&lt;&gt;"",TEXT(Příl1!C39,"RRRR"),"")</f>
        <v/>
      </c>
    </row>
    <row r="113" spans="7:14">
      <c r="G113">
        <v>17</v>
      </c>
      <c r="H113" t="str">
        <f>IF(Příl2!D6&lt;&gt;"",TEXT(Příl2!D6,"DD.MM.RRRR"),"")</f>
        <v/>
      </c>
      <c r="I113" t="str">
        <f>IF(Příl2!E6&lt;&gt;"",TEXT(Příl2!E6,"DD.MM.RRRR"),"")</f>
        <v/>
      </c>
      <c r="J113" t="str">
        <f>IF(Příl2!F6&lt;&gt;"",Příl2!F6,"")</f>
        <v/>
      </c>
      <c r="K113" t="str">
        <f>IF(Příl2!B6&lt;&gt;"",TEXT(Příl2!B6,"MM"),"")</f>
        <v/>
      </c>
      <c r="L113" t="str">
        <f>IF(Příl2!B6&lt;&gt;"",TEXT(Příl2!B6,"RRRR"),"")</f>
        <v/>
      </c>
      <c r="M113" t="str">
        <f>IF(Příl2!C6&lt;&gt;"",TEXT(Příl2!C6,"MM"),"")</f>
        <v/>
      </c>
      <c r="N113" t="str">
        <f>IF(Příl2!C6&lt;&gt;"",TEXT(Příl2!C6,"RRRR"),"")</f>
        <v/>
      </c>
    </row>
    <row r="114" spans="7:14">
      <c r="G114">
        <v>18</v>
      </c>
      <c r="H114" t="str">
        <f>IF(Příl2!D7&lt;&gt;"",TEXT(Příl2!D7,"DD.MM.RRRR"),"")</f>
        <v/>
      </c>
      <c r="I114" t="str">
        <f>IF(Příl2!E7&lt;&gt;"",TEXT(Příl2!E7,"DD.MM.RRRR"),"")</f>
        <v/>
      </c>
      <c r="J114" t="str">
        <f>IF(Příl2!F7&lt;&gt;"",Příl2!F7,"")</f>
        <v/>
      </c>
      <c r="K114" t="str">
        <f>IF(Příl2!B7&lt;&gt;"",TEXT(Příl2!B7,"MM"),"")</f>
        <v/>
      </c>
      <c r="L114" t="str">
        <f>IF(Příl2!B7&lt;&gt;"",TEXT(Příl2!B7,"RRRR"),"")</f>
        <v/>
      </c>
      <c r="M114" t="str">
        <f>IF(Příl2!C7&lt;&gt;"",TEXT(Příl2!C7,"MM"),"")</f>
        <v/>
      </c>
      <c r="N114" t="str">
        <f>IF(Příl2!C7&lt;&gt;"",TEXT(Příl2!C7,"RRRR"),"")</f>
        <v/>
      </c>
    </row>
    <row r="115" spans="7:14">
      <c r="G115">
        <v>19</v>
      </c>
      <c r="H115" t="str">
        <f>IF(Příl2!D8&lt;&gt;"",TEXT(Příl2!D8,"DD.MM.RRRR"),"")</f>
        <v/>
      </c>
      <c r="I115" t="str">
        <f>IF(Příl2!E8&lt;&gt;"",TEXT(Příl2!E8,"DD.MM.RRRR"),"")</f>
        <v/>
      </c>
      <c r="J115" t="str">
        <f>IF(Příl2!F8&lt;&gt;"",Příl2!F8,"")</f>
        <v/>
      </c>
      <c r="K115" t="str">
        <f>IF(Příl2!B8&lt;&gt;"",TEXT(Příl2!B8,"MM"),"")</f>
        <v/>
      </c>
      <c r="L115" t="str">
        <f>IF(Příl2!B8&lt;&gt;"",TEXT(Příl2!B8,"RRRR"),"")</f>
        <v/>
      </c>
      <c r="M115" t="str">
        <f>IF(Příl2!C8&lt;&gt;"",TEXT(Příl2!C8,"MM"),"")</f>
        <v/>
      </c>
      <c r="N115" t="str">
        <f>IF(Příl2!C8&lt;&gt;"",TEXT(Příl2!C8,"RRRR"),"")</f>
        <v/>
      </c>
    </row>
    <row r="116" spans="7:14">
      <c r="G116">
        <v>20</v>
      </c>
      <c r="H116" t="str">
        <f>IF(Příl2!D9&lt;&gt;"",TEXT(Příl2!D9,"DD.MM.RRRR"),"")</f>
        <v/>
      </c>
      <c r="I116" t="str">
        <f>IF(Příl2!E9&lt;&gt;"",TEXT(Příl2!E9,"DD.MM.RRRR"),"")</f>
        <v/>
      </c>
      <c r="J116" t="str">
        <f>IF(Příl2!F9&lt;&gt;"",Příl2!F9,"")</f>
        <v/>
      </c>
      <c r="K116" t="str">
        <f>IF(Příl2!B9&lt;&gt;"",TEXT(Příl2!B9,"MM"),"")</f>
        <v/>
      </c>
      <c r="L116" t="str">
        <f>IF(Příl2!B9&lt;&gt;"",TEXT(Příl2!B9,"RRRR"),"")</f>
        <v/>
      </c>
      <c r="M116" t="str">
        <f>IF(Příl2!C9&lt;&gt;"",TEXT(Příl2!C9,"MM"),"")</f>
        <v/>
      </c>
      <c r="N116" t="str">
        <f>IF(Příl2!C9&lt;&gt;"",TEXT(Příl2!C9,"RRRR"),"")</f>
        <v/>
      </c>
    </row>
    <row r="117" spans="7:14">
      <c r="G117">
        <v>21</v>
      </c>
      <c r="H117" t="str">
        <f>IF(Příl2!D10&lt;&gt;"",TEXT(Příl2!D10,"DD.MM.RRRR"),"")</f>
        <v/>
      </c>
      <c r="I117" t="str">
        <f>IF(Příl2!E10&lt;&gt;"",TEXT(Příl2!E10,"DD.MM.RRRR"),"")</f>
        <v/>
      </c>
      <c r="J117" t="str">
        <f>IF(Příl2!F10&lt;&gt;"",Příl2!F10,"")</f>
        <v/>
      </c>
      <c r="K117" t="str">
        <f>IF(Příl2!B10&lt;&gt;"",TEXT(Příl2!B10,"MM"),"")</f>
        <v/>
      </c>
      <c r="L117" t="str">
        <f>IF(Příl2!B10&lt;&gt;"",TEXT(Příl2!B10,"RRRR"),"")</f>
        <v/>
      </c>
      <c r="M117" t="str">
        <f>IF(Příl2!C10&lt;&gt;"",TEXT(Příl2!C10,"MM"),"")</f>
        <v/>
      </c>
      <c r="N117" t="str">
        <f>IF(Příl2!C10&lt;&gt;"",TEXT(Příl2!C10,"RRRR"),"")</f>
        <v/>
      </c>
    </row>
    <row r="118" spans="7:14">
      <c r="G118">
        <v>22</v>
      </c>
      <c r="H118" t="str">
        <f>IF(Příl2!D11&lt;&gt;"",TEXT(Příl2!D11,"DD.MM.RRRR"),"")</f>
        <v/>
      </c>
      <c r="I118" t="str">
        <f>IF(Příl2!E11&lt;&gt;"",TEXT(Příl2!E11,"DD.MM.RRRR"),"")</f>
        <v/>
      </c>
      <c r="J118" t="str">
        <f>IF(Příl2!F11&lt;&gt;"",Příl2!F11,"")</f>
        <v/>
      </c>
      <c r="K118" t="str">
        <f>IF(Příl2!B11&lt;&gt;"",TEXT(Příl2!B11,"MM"),"")</f>
        <v/>
      </c>
      <c r="L118" t="str">
        <f>IF(Příl2!B11&lt;&gt;"",TEXT(Příl2!B11,"RRRR"),"")</f>
        <v/>
      </c>
      <c r="M118" t="str">
        <f>IF(Příl2!C11&lt;&gt;"",TEXT(Příl2!C11,"MM"),"")</f>
        <v/>
      </c>
      <c r="N118" t="str">
        <f>IF(Příl2!C11&lt;&gt;"",TEXT(Příl2!C11,"RRRR"),"")</f>
        <v/>
      </c>
    </row>
    <row r="119" spans="7:14">
      <c r="G119">
        <v>23</v>
      </c>
      <c r="H119" t="str">
        <f>IF(Příl2!D12&lt;&gt;"",TEXT(Příl2!D12,"DD.MM.RRRR"),"")</f>
        <v/>
      </c>
      <c r="I119" t="str">
        <f>IF(Příl2!E12&lt;&gt;"",TEXT(Příl2!E12,"DD.MM.RRRR"),"")</f>
        <v/>
      </c>
      <c r="J119" t="str">
        <f>IF(Příl2!F12&lt;&gt;"",Příl2!F12,"")</f>
        <v/>
      </c>
      <c r="K119" t="str">
        <f>IF(Příl2!B12&lt;&gt;"",TEXT(Příl2!B12,"MM"),"")</f>
        <v/>
      </c>
      <c r="L119" t="str">
        <f>IF(Příl2!B12&lt;&gt;"",TEXT(Příl2!B12,"RRRR"),"")</f>
        <v/>
      </c>
      <c r="M119" t="str">
        <f>IF(Příl2!C12&lt;&gt;"",TEXT(Příl2!C12,"MM"),"")</f>
        <v/>
      </c>
      <c r="N119" t="str">
        <f>IF(Příl2!C12&lt;&gt;"",TEXT(Příl2!C12,"RRRR"),"")</f>
        <v/>
      </c>
    </row>
    <row r="120" spans="7:14">
      <c r="G120">
        <v>24</v>
      </c>
      <c r="H120" t="str">
        <f>IF(Příl2!D13&lt;&gt;"",TEXT(Příl2!D13,"DD.MM.RRRR"),"")</f>
        <v/>
      </c>
      <c r="I120" t="str">
        <f>IF(Příl2!E13&lt;&gt;"",TEXT(Příl2!E13,"DD.MM.RRRR"),"")</f>
        <v/>
      </c>
      <c r="J120" t="str">
        <f>IF(Příl2!F13&lt;&gt;"",Příl2!F13,"")</f>
        <v/>
      </c>
      <c r="K120" t="str">
        <f>IF(Příl2!B13&lt;&gt;"",TEXT(Příl2!B13,"MM"),"")</f>
        <v/>
      </c>
      <c r="L120" t="str">
        <f>IF(Příl2!B13&lt;&gt;"",TEXT(Příl2!B13,"RRRR"),"")</f>
        <v/>
      </c>
      <c r="M120" t="str">
        <f>IF(Příl2!C13&lt;&gt;"",TEXT(Příl2!C13,"MM"),"")</f>
        <v/>
      </c>
      <c r="N120" t="str">
        <f>IF(Příl2!C13&lt;&gt;"",TEXT(Příl2!C13,"RRRR"),"")</f>
        <v/>
      </c>
    </row>
    <row r="121" spans="7:14">
      <c r="G121">
        <v>25</v>
      </c>
      <c r="H121" t="str">
        <f>IF(Příl2!D14&lt;&gt;"",TEXT(Příl2!D14,"DD.MM.RRRR"),"")</f>
        <v/>
      </c>
      <c r="I121" t="str">
        <f>IF(Příl2!E14&lt;&gt;"",TEXT(Příl2!E14,"DD.MM.RRRR"),"")</f>
        <v/>
      </c>
      <c r="J121" t="str">
        <f>IF(Příl2!F14&lt;&gt;"",Příl2!F14,"")</f>
        <v/>
      </c>
      <c r="K121" t="str">
        <f>IF(Příl2!B14&lt;&gt;"",TEXT(Příl2!B14,"MM"),"")</f>
        <v/>
      </c>
      <c r="L121" t="str">
        <f>IF(Příl2!B14&lt;&gt;"",TEXT(Příl2!B14,"RRRR"),"")</f>
        <v/>
      </c>
      <c r="M121" t="str">
        <f>IF(Příl2!C14&lt;&gt;"",TEXT(Příl2!C14,"MM"),"")</f>
        <v/>
      </c>
      <c r="N121" t="str">
        <f>IF(Příl2!C14&lt;&gt;"",TEXT(Příl2!C14,"RRRR"),"")</f>
        <v/>
      </c>
    </row>
    <row r="122" spans="7:14">
      <c r="G122">
        <v>26</v>
      </c>
      <c r="H122" t="str">
        <f>IF(Příl2!D15&lt;&gt;"",TEXT(Příl2!D15,"DD.MM.RRRR"),"")</f>
        <v/>
      </c>
      <c r="I122" t="str">
        <f>IF(Příl2!E15&lt;&gt;"",TEXT(Příl2!E15,"DD.MM.RRRR"),"")</f>
        <v/>
      </c>
      <c r="J122" t="str">
        <f>IF(Příl2!F15&lt;&gt;"",Příl2!F15,"")</f>
        <v/>
      </c>
      <c r="K122" t="str">
        <f>IF(Příl2!B15&lt;&gt;"",TEXT(Příl2!B15,"MM"),"")</f>
        <v/>
      </c>
      <c r="L122" t="str">
        <f>IF(Příl2!B15&lt;&gt;"",TEXT(Příl2!B15,"RRRR"),"")</f>
        <v/>
      </c>
      <c r="M122" t="str">
        <f>IF(Příl2!C15&lt;&gt;"",TEXT(Příl2!C15,"MM"),"")</f>
        <v/>
      </c>
      <c r="N122" t="str">
        <f>IF(Příl2!C15&lt;&gt;"",TEXT(Příl2!C15,"RRRR"),"")</f>
        <v/>
      </c>
    </row>
  </sheetData>
  <pageMargins left="0.7" right="0.7" top="0.78740157499999996" bottom="0.78740157499999996" header="0.3" footer="0.3"/>
  <pageSetup paperSize="9" orientation="portrait" r:id="rId1"/>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217"/>
  <sheetViews>
    <sheetView workbookViewId="0">
      <selection activeCell="B23" sqref="B23"/>
    </sheetView>
  </sheetViews>
  <sheetFormatPr defaultRowHeight="12.75"/>
  <cols>
    <col min="1" max="1" width="28.140625" style="4" customWidth="1"/>
    <col min="2" max="2" width="65.7109375" style="4" customWidth="1"/>
    <col min="3" max="3" width="3" style="4" customWidth="1"/>
    <col min="4" max="4" width="65.7109375" style="4" customWidth="1"/>
    <col min="5" max="5" width="28.28515625" style="4" customWidth="1"/>
    <col min="6" max="37" width="9.140625" style="73"/>
  </cols>
  <sheetData>
    <row r="1" spans="1:37" s="35" customFormat="1" ht="18">
      <c r="A1" s="198" t="s">
        <v>57</v>
      </c>
      <c r="B1" s="199"/>
      <c r="C1" s="199"/>
      <c r="D1" s="199"/>
      <c r="E1" s="199"/>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1:37" s="35" customFormat="1" ht="18">
      <c r="A2" s="117"/>
      <c r="B2" s="119" t="s">
        <v>110</v>
      </c>
      <c r="C2" s="120"/>
      <c r="D2" s="121" t="s">
        <v>111</v>
      </c>
      <c r="E2" s="2"/>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pans="1:37" s="35" customFormat="1" ht="15.95" customHeight="1">
      <c r="A3" s="38"/>
      <c r="B3" s="39" t="s">
        <v>58</v>
      </c>
      <c r="C3" s="18"/>
      <c r="D3" s="39" t="s">
        <v>59</v>
      </c>
      <c r="E3" s="36"/>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pans="1:37" s="35" customFormat="1" ht="15.95" customHeight="1">
      <c r="A4" s="40" t="s">
        <v>70</v>
      </c>
      <c r="B4" s="41"/>
      <c r="C4" s="42"/>
      <c r="D4" s="200"/>
      <c r="E4" s="18" t="s">
        <v>60</v>
      </c>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row>
    <row r="5" spans="1:37" s="35" customFormat="1" ht="15.95" customHeight="1">
      <c r="A5" s="40" t="s">
        <v>72</v>
      </c>
      <c r="B5" s="43"/>
      <c r="C5" s="44"/>
      <c r="D5" s="201"/>
      <c r="E5" s="18"/>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1:37" s="35" customFormat="1" ht="15.95" customHeight="1">
      <c r="A6" s="40" t="s">
        <v>61</v>
      </c>
      <c r="B6" s="43"/>
      <c r="C6" s="44"/>
      <c r="D6" s="201"/>
      <c r="E6" s="18"/>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row>
    <row r="7" spans="1:37" s="35" customFormat="1" ht="15.95" customHeight="1">
      <c r="A7" s="40" t="s">
        <v>62</v>
      </c>
      <c r="B7" s="43"/>
      <c r="C7" s="44"/>
      <c r="D7" s="45"/>
      <c r="E7" s="18" t="s">
        <v>63</v>
      </c>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row>
    <row r="8" spans="1:37" s="35" customFormat="1" ht="15.95" customHeight="1">
      <c r="A8" s="40" t="s">
        <v>64</v>
      </c>
      <c r="B8" s="46"/>
      <c r="C8" s="44"/>
      <c r="D8" s="45"/>
      <c r="E8" s="18"/>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row>
    <row r="9" spans="1:37" s="35" customFormat="1" ht="15.95" customHeight="1">
      <c r="A9" s="40" t="s">
        <v>65</v>
      </c>
      <c r="B9" s="47"/>
      <c r="C9" s="44"/>
      <c r="D9" s="45"/>
      <c r="E9" s="18"/>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row>
    <row r="10" spans="1:37" s="35" customFormat="1" ht="15.95" customHeight="1">
      <c r="A10" s="40" t="s">
        <v>66</v>
      </c>
      <c r="B10" s="47"/>
      <c r="C10" s="44"/>
      <c r="D10" s="48"/>
      <c r="E10" s="18" t="s">
        <v>66</v>
      </c>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spans="1:37" s="35" customFormat="1" ht="15.95" customHeight="1">
      <c r="A11" s="40" t="s">
        <v>67</v>
      </c>
      <c r="B11" s="47"/>
      <c r="C11" s="44"/>
      <c r="D11" s="45"/>
      <c r="E11" s="1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7" s="35" customFormat="1" ht="15.95" customHeight="1">
      <c r="A12" s="40"/>
      <c r="B12" s="202" t="s">
        <v>68</v>
      </c>
      <c r="C12" s="203"/>
      <c r="D12" s="204"/>
      <c r="E12" s="1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1:37" s="35" customFormat="1" ht="15.95" customHeight="1">
      <c r="A13" s="181" t="s">
        <v>140</v>
      </c>
      <c r="B13" s="169"/>
      <c r="C13" s="50"/>
      <c r="D13" s="51"/>
      <c r="E13" s="52" t="s">
        <v>69</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1:37" s="35" customFormat="1" ht="15.95" customHeight="1">
      <c r="A14" s="181" t="s">
        <v>141</v>
      </c>
      <c r="B14" s="169"/>
      <c r="C14" s="44"/>
      <c r="D14" s="51"/>
      <c r="E14" s="18" t="s">
        <v>70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37" s="35" customFormat="1" ht="15.95" customHeight="1">
      <c r="A15" s="53" t="s">
        <v>71</v>
      </c>
      <c r="B15" s="49"/>
      <c r="C15" s="44"/>
      <c r="D15" s="51"/>
      <c r="E15" s="18" t="s">
        <v>72</v>
      </c>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pans="1:37" s="35" customFormat="1" ht="15.95" customHeight="1">
      <c r="A16" s="40" t="s">
        <v>73</v>
      </c>
      <c r="B16" s="49"/>
      <c r="C16" s="44"/>
      <c r="D16" s="51"/>
      <c r="E16" s="18" t="s">
        <v>62</v>
      </c>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row>
    <row r="17" spans="1:37" s="35" customFormat="1" ht="15.95" customHeight="1">
      <c r="A17" s="40" t="s">
        <v>74</v>
      </c>
      <c r="B17" s="54"/>
      <c r="C17" s="44"/>
      <c r="D17" s="51"/>
      <c r="E17" s="18" t="s">
        <v>75</v>
      </c>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37" s="35" customFormat="1" ht="15.95" customHeight="1">
      <c r="A18" s="40" t="s">
        <v>76</v>
      </c>
      <c r="B18" s="49"/>
      <c r="C18" s="44"/>
      <c r="D18" s="51"/>
      <c r="E18" s="18"/>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1:37" s="35" customFormat="1" ht="15.95" customHeight="1">
      <c r="A19" s="40" t="s">
        <v>77</v>
      </c>
      <c r="B19" s="55"/>
      <c r="C19" s="50"/>
      <c r="D19" s="51"/>
      <c r="E19" s="52" t="s">
        <v>78</v>
      </c>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s="35" customFormat="1" ht="15.95" customHeight="1">
      <c r="A20" s="40" t="s">
        <v>79</v>
      </c>
      <c r="B20" s="49"/>
      <c r="C20" s="44"/>
      <c r="D20" s="51"/>
      <c r="E20" s="18" t="s">
        <v>70</v>
      </c>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s="35" customFormat="1" ht="15.95" customHeight="1">
      <c r="A21" s="40" t="s">
        <v>80</v>
      </c>
      <c r="B21" s="49"/>
      <c r="C21" s="44"/>
      <c r="D21" s="51"/>
      <c r="E21" s="18" t="s">
        <v>72</v>
      </c>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7" s="35" customFormat="1" ht="15.95" customHeight="1">
      <c r="A22" s="40"/>
      <c r="B22" s="49"/>
      <c r="C22" s="44"/>
      <c r="D22" s="51"/>
      <c r="E22" s="18" t="s">
        <v>62</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1:37" s="35" customFormat="1" ht="15.95" customHeight="1">
      <c r="A23" s="53" t="s">
        <v>81</v>
      </c>
      <c r="B23" s="49"/>
      <c r="C23" s="44"/>
      <c r="D23" s="56"/>
      <c r="E23" s="18" t="s">
        <v>82</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row>
    <row r="24" spans="1:37" s="35" customFormat="1" ht="15.95" customHeight="1">
      <c r="A24" s="40"/>
      <c r="B24" s="49"/>
      <c r="C24" s="44"/>
      <c r="D24" s="51"/>
      <c r="E24" s="18" t="s">
        <v>83</v>
      </c>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row>
    <row r="25" spans="1:37" s="35" customFormat="1" ht="15.95" customHeight="1">
      <c r="A25" s="40" t="s">
        <v>82</v>
      </c>
      <c r="B25" s="57"/>
      <c r="C25" s="44"/>
      <c r="D25" s="58"/>
      <c r="E25" s="18" t="s">
        <v>74</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spans="1:37" s="35" customFormat="1" ht="15.95" customHeight="1">
      <c r="A26" s="40" t="s">
        <v>84</v>
      </c>
      <c r="B26" s="57"/>
      <c r="C26" s="44"/>
      <c r="D26" s="51"/>
      <c r="E26" s="18" t="s">
        <v>76</v>
      </c>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spans="1:37" s="35" customFormat="1" ht="15.95" customHeight="1">
      <c r="A27" s="40" t="s">
        <v>85</v>
      </c>
      <c r="B27" s="59"/>
      <c r="C27" s="44"/>
      <c r="D27" s="60"/>
      <c r="E27" s="18" t="s">
        <v>77</v>
      </c>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row>
    <row r="28" spans="1:37" s="35" customFormat="1" ht="15.95" customHeight="1">
      <c r="A28" s="40" t="s">
        <v>150</v>
      </c>
      <c r="B28" s="49"/>
      <c r="C28" s="44"/>
      <c r="D28" s="51"/>
      <c r="E28" s="18"/>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1:37" s="35" customFormat="1" ht="15.95" customHeight="1">
      <c r="A29" s="40" t="s">
        <v>86</v>
      </c>
      <c r="B29" s="205"/>
      <c r="C29" s="50"/>
      <c r="D29" s="51"/>
      <c r="E29" s="52" t="s">
        <v>87</v>
      </c>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37" s="35" customFormat="1" ht="15.95" customHeight="1">
      <c r="A30" s="40"/>
      <c r="B30" s="206"/>
      <c r="C30" s="44"/>
      <c r="D30" s="51"/>
      <c r="E30" s="18" t="s">
        <v>70</v>
      </c>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spans="1:37" s="35" customFormat="1" ht="15.95" customHeight="1">
      <c r="A31" s="53" t="s">
        <v>88</v>
      </c>
      <c r="B31" s="49"/>
      <c r="C31" s="44"/>
      <c r="D31" s="51"/>
      <c r="E31" s="18" t="s">
        <v>72</v>
      </c>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spans="1:37" s="35" customFormat="1" ht="15.95" customHeight="1">
      <c r="A32" s="40" t="s">
        <v>89</v>
      </c>
      <c r="B32" s="55"/>
      <c r="C32" s="44"/>
      <c r="D32" s="51"/>
      <c r="E32" s="18" t="s">
        <v>62</v>
      </c>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pans="1:37" s="35" customFormat="1" ht="15.95" customHeight="1">
      <c r="A33" s="40" t="s">
        <v>90</v>
      </c>
      <c r="B33" s="55"/>
      <c r="C33" s="44"/>
      <c r="D33" s="56"/>
      <c r="E33" s="18" t="s">
        <v>82</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1:37" s="35" customFormat="1" ht="15.95" customHeight="1">
      <c r="A34" s="40" t="s">
        <v>91</v>
      </c>
      <c r="B34" s="49"/>
      <c r="C34" s="44"/>
      <c r="D34" s="56"/>
      <c r="E34" s="18" t="s">
        <v>92</v>
      </c>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row>
    <row r="35" spans="1:37" s="35" customFormat="1" ht="15.95" customHeight="1">
      <c r="A35" s="40"/>
      <c r="B35" s="49"/>
      <c r="C35" s="44"/>
      <c r="D35" s="61"/>
      <c r="E35" s="18" t="s">
        <v>85</v>
      </c>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row>
    <row r="36" spans="1:37" s="35" customFormat="1" ht="15.95" customHeight="1">
      <c r="A36" s="40"/>
      <c r="B36" s="62"/>
      <c r="C36" s="63"/>
      <c r="D36" s="64"/>
      <c r="E36" s="18"/>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row>
    <row r="37" spans="1:37" s="35" customFormat="1">
      <c r="A37" s="207" t="s">
        <v>93</v>
      </c>
      <c r="B37" s="199"/>
      <c r="C37" s="199"/>
      <c r="D37" s="199"/>
      <c r="E37" s="199"/>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pans="1:37" s="35" customFormat="1">
      <c r="A38" s="65"/>
      <c r="B38" s="66" t="s">
        <v>96</v>
      </c>
      <c r="C38" s="18"/>
      <c r="D38" s="208" t="s">
        <v>95</v>
      </c>
      <c r="E38" s="209"/>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1:37" s="35" customFormat="1">
      <c r="A39" s="67"/>
      <c r="B39" s="68" t="s">
        <v>94</v>
      </c>
      <c r="C39" s="18"/>
      <c r="D39" s="69" t="s">
        <v>97</v>
      </c>
      <c r="E39" s="18"/>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row>
    <row r="40" spans="1:37" s="35" customFormat="1">
      <c r="A40" s="70"/>
      <c r="B40" s="71" t="s">
        <v>98</v>
      </c>
      <c r="C40" s="18"/>
      <c r="D40" s="18"/>
      <c r="E40" s="18"/>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row>
    <row r="41" spans="1:37" s="35" customFormat="1">
      <c r="A41" s="196" t="s">
        <v>47</v>
      </c>
      <c r="B41" s="196"/>
      <c r="C41" s="196"/>
      <c r="D41" s="196"/>
      <c r="E41" s="72"/>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3" spans="1:37" s="73" customFormat="1">
      <c r="A43" s="74"/>
    </row>
    <row r="44" spans="1:37" s="73" customFormat="1">
      <c r="A44" s="197"/>
      <c r="B44" s="193"/>
      <c r="C44" s="193"/>
      <c r="D44" s="193"/>
      <c r="E44" s="193"/>
    </row>
    <row r="45" spans="1:37" s="73" customFormat="1"/>
    <row r="46" spans="1:37" s="73" customFormat="1"/>
    <row r="47" spans="1:37" s="73" customFormat="1"/>
    <row r="48" spans="1:37" s="73" customFormat="1"/>
    <row r="49" spans="1:1" s="73" customFormat="1"/>
    <row r="50" spans="1:1" s="73" customFormat="1"/>
    <row r="51" spans="1:1" s="73" customFormat="1"/>
    <row r="52" spans="1:1" s="73" customFormat="1"/>
    <row r="53" spans="1:1" s="73" customFormat="1">
      <c r="A53" s="74"/>
    </row>
    <row r="54" spans="1:1" s="73" customFormat="1"/>
    <row r="55" spans="1:1" s="73" customFormat="1"/>
    <row r="56" spans="1:1" s="73" customFormat="1"/>
    <row r="57" spans="1:1" s="73" customFormat="1"/>
    <row r="58" spans="1:1" s="73" customFormat="1"/>
    <row r="59" spans="1:1" s="73" customFormat="1"/>
    <row r="60" spans="1:1" s="73" customFormat="1"/>
    <row r="61" spans="1:1" s="73" customFormat="1"/>
    <row r="62" spans="1:1" s="73" customFormat="1"/>
    <row r="63" spans="1:1" s="73" customFormat="1"/>
    <row r="64" spans="1:1" s="73" customFormat="1"/>
    <row r="65" s="73" customFormat="1"/>
    <row r="66" s="73" customFormat="1"/>
    <row r="67" s="73" customFormat="1"/>
    <row r="68" s="73" customFormat="1"/>
    <row r="69" s="73" customFormat="1"/>
    <row r="70" s="73" customFormat="1"/>
    <row r="71" s="73" customFormat="1"/>
    <row r="72" s="73" customFormat="1"/>
    <row r="73" s="73" customFormat="1"/>
    <row r="74" s="73" customFormat="1"/>
    <row r="75" s="73" customFormat="1"/>
    <row r="76" s="73" customFormat="1"/>
    <row r="77" s="73" customFormat="1"/>
    <row r="78" s="73" customFormat="1"/>
    <row r="79" s="73" customFormat="1"/>
    <row r="80" s="73" customFormat="1"/>
    <row r="81" s="73" customFormat="1"/>
    <row r="82" s="73" customFormat="1"/>
    <row r="83" s="73" customFormat="1"/>
    <row r="84" s="73" customFormat="1"/>
    <row r="85" s="73" customFormat="1"/>
    <row r="86" s="73" customFormat="1"/>
    <row r="87" s="73" customFormat="1"/>
    <row r="88" s="73" customFormat="1"/>
    <row r="89" s="73" customFormat="1"/>
    <row r="90" s="73" customFormat="1"/>
    <row r="91" s="73" customFormat="1"/>
    <row r="92" s="73" customFormat="1"/>
    <row r="93" s="73" customFormat="1"/>
    <row r="94" s="73" customFormat="1"/>
    <row r="95" s="73" customFormat="1"/>
    <row r="96" s="73" customFormat="1"/>
    <row r="97" s="73" customFormat="1"/>
    <row r="98" s="73" customFormat="1"/>
    <row r="99" s="73" customFormat="1"/>
    <row r="100" s="73" customFormat="1"/>
    <row r="101" s="73" customFormat="1"/>
    <row r="102" s="73" customFormat="1"/>
    <row r="103" s="73" customFormat="1"/>
    <row r="104" s="73" customFormat="1"/>
    <row r="105" s="73" customFormat="1"/>
    <row r="106" s="73" customFormat="1"/>
    <row r="107" s="73" customFormat="1"/>
    <row r="108" s="73" customFormat="1"/>
    <row r="109" s="73" customFormat="1"/>
    <row r="110" s="73" customFormat="1"/>
    <row r="111" s="73" customFormat="1"/>
    <row r="112" s="73" customFormat="1"/>
    <row r="113" s="73" customFormat="1"/>
    <row r="114" s="73" customFormat="1"/>
    <row r="115" s="73" customFormat="1"/>
    <row r="116" s="73" customFormat="1"/>
    <row r="117" s="73" customFormat="1"/>
    <row r="118" s="73" customFormat="1"/>
    <row r="119" s="73" customFormat="1"/>
    <row r="120" s="73" customFormat="1"/>
    <row r="121" s="73" customFormat="1"/>
    <row r="122" s="73" customFormat="1"/>
    <row r="123" s="73" customFormat="1"/>
    <row r="124" s="73" customFormat="1"/>
    <row r="125" s="73" customFormat="1"/>
    <row r="126" s="73" customFormat="1"/>
    <row r="127" s="73" customFormat="1"/>
    <row r="128" s="73" customFormat="1"/>
    <row r="129" s="73" customFormat="1"/>
    <row r="130" s="73" customFormat="1"/>
    <row r="131" s="73" customFormat="1"/>
    <row r="132" s="73" customFormat="1"/>
    <row r="133" s="73" customFormat="1"/>
    <row r="134" s="73" customFormat="1"/>
    <row r="135" s="73" customFormat="1"/>
    <row r="136" s="73" customFormat="1"/>
    <row r="137" s="73" customFormat="1"/>
    <row r="138" s="73" customFormat="1"/>
    <row r="139" s="73" customFormat="1"/>
    <row r="140" s="73" customFormat="1"/>
    <row r="141" s="73" customFormat="1"/>
    <row r="142" s="73" customFormat="1"/>
    <row r="143" s="73" customFormat="1"/>
    <row r="144" s="73" customFormat="1"/>
    <row r="145" s="73" customFormat="1"/>
    <row r="146" s="73" customFormat="1"/>
    <row r="147" s="73" customFormat="1"/>
    <row r="148" s="73" customFormat="1"/>
    <row r="149" s="73" customFormat="1"/>
    <row r="150" s="73" customFormat="1"/>
    <row r="151" s="73" customFormat="1"/>
    <row r="152" s="73" customFormat="1"/>
    <row r="153" s="73" customFormat="1"/>
    <row r="154" s="73" customFormat="1"/>
    <row r="155" s="73" customFormat="1"/>
    <row r="156" s="73" customFormat="1"/>
    <row r="157" s="73" customFormat="1"/>
    <row r="158" s="73" customFormat="1"/>
    <row r="159" s="73" customFormat="1"/>
    <row r="160" s="73" customFormat="1"/>
    <row r="161" s="73" customFormat="1"/>
    <row r="162" s="73" customFormat="1"/>
    <row r="163" s="73" customFormat="1"/>
    <row r="164" s="73" customFormat="1"/>
    <row r="165" s="73" customFormat="1"/>
    <row r="166" s="73" customFormat="1"/>
    <row r="167" s="73" customFormat="1"/>
    <row r="168" s="73" customFormat="1"/>
    <row r="169" s="73" customFormat="1"/>
    <row r="170" s="73" customFormat="1"/>
    <row r="171" s="73" customFormat="1"/>
    <row r="172" s="73" customFormat="1"/>
    <row r="173" s="73" customFormat="1"/>
    <row r="174" s="73" customFormat="1"/>
    <row r="175" s="73" customFormat="1"/>
    <row r="176" s="73" customFormat="1"/>
    <row r="177" s="73" customFormat="1"/>
    <row r="178" s="73" customFormat="1"/>
    <row r="179" s="73" customFormat="1"/>
    <row r="180" s="73" customFormat="1"/>
    <row r="181" s="73" customFormat="1"/>
    <row r="182" s="73" customFormat="1"/>
    <row r="183" s="73" customFormat="1"/>
    <row r="184" s="73" customFormat="1"/>
    <row r="185" s="73" customFormat="1"/>
    <row r="186" s="73" customFormat="1"/>
    <row r="187" s="73" customFormat="1"/>
    <row r="188" s="73" customFormat="1"/>
    <row r="189" s="73" customFormat="1"/>
    <row r="190" s="73" customFormat="1"/>
    <row r="191" s="73" customFormat="1"/>
    <row r="192" s="73" customFormat="1"/>
    <row r="193" s="73" customFormat="1"/>
    <row r="194" s="73" customFormat="1"/>
    <row r="195" s="73" customFormat="1"/>
    <row r="196" s="73" customFormat="1"/>
    <row r="197" s="73" customFormat="1"/>
    <row r="198" s="73" customFormat="1"/>
    <row r="199" s="73" customFormat="1"/>
    <row r="200" s="73" customFormat="1"/>
    <row r="201" s="73" customFormat="1"/>
    <row r="202" s="73" customFormat="1"/>
    <row r="203" s="73" customFormat="1"/>
    <row r="204" s="73" customFormat="1"/>
    <row r="205" s="73" customFormat="1"/>
    <row r="206" s="73" customFormat="1"/>
    <row r="207" s="73" customFormat="1"/>
    <row r="208" s="73" customFormat="1"/>
    <row r="209" s="73" customFormat="1"/>
    <row r="210" s="73" customFormat="1"/>
    <row r="211" s="73" customFormat="1"/>
    <row r="212" s="73" customFormat="1"/>
    <row r="213" s="73" customFormat="1"/>
    <row r="214" s="73" customFormat="1"/>
    <row r="215" s="73" customFormat="1"/>
    <row r="216" s="73" customFormat="1"/>
    <row r="217" s="73" customFormat="1"/>
  </sheetData>
  <sheetProtection algorithmName="SHA-512" hashValue="W85rydNWfnRkMC88qRbxDn81ly4DCISkqDDkVt+DecJXCfMA99sOQMu3WHPGH5D2sDDibcKEP5bxZEpeVVJfcA==" saltValue="6y6Yp221mowi/9nwcxWoKQ==" spinCount="100000" sheet="1" objects="1" scenarios="1"/>
  <mergeCells count="8">
    <mergeCell ref="A41:D41"/>
    <mergeCell ref="A44:E44"/>
    <mergeCell ref="A1:E1"/>
    <mergeCell ref="D4:D6"/>
    <mergeCell ref="B12:D12"/>
    <mergeCell ref="B29:B30"/>
    <mergeCell ref="A37:E37"/>
    <mergeCell ref="D38:E38"/>
  </mergeCells>
  <phoneticPr fontId="14" type="noConversion"/>
  <dataValidations count="2">
    <dataValidation type="list" allowBlank="1" showInputMessage="1" sqref="B14" xr:uid="{00000000-0002-0000-0300-000000000000}">
      <formula1>validation_list2</formula1>
    </dataValidation>
    <dataValidation type="list" allowBlank="1" showInputMessage="1" sqref="B13" xr:uid="{00000000-0002-0000-0300-000001000000}">
      <formula1>fin_ur</formula1>
    </dataValidation>
  </dataValidations>
  <printOptions horizontalCentered="1" verticalCentered="1"/>
  <pageMargins left="0.39370078740157483" right="0.39370078740157483" top="0.39370078740157483" bottom="0.39370078740157483" header="0.51181102362204722" footer="0.51181102362204722"/>
  <pageSetup paperSize="9" scale="74"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99"/>
    <pageSetUpPr fitToPage="1"/>
  </sheetPr>
  <dimension ref="A1:AP237"/>
  <sheetViews>
    <sheetView workbookViewId="0">
      <selection activeCell="B17" sqref="B17"/>
    </sheetView>
  </sheetViews>
  <sheetFormatPr defaultColWidth="9.140625" defaultRowHeight="12.75"/>
  <cols>
    <col min="1" max="1" width="4" style="140" customWidth="1"/>
    <col min="2" max="2" width="100.7109375" style="140" customWidth="1"/>
    <col min="3" max="42" width="9.140625" style="182"/>
    <col min="43" max="16384" width="9.140625" style="140"/>
  </cols>
  <sheetData>
    <row r="1" spans="1:2" ht="18">
      <c r="A1" s="210" t="s">
        <v>497</v>
      </c>
      <c r="B1" s="211"/>
    </row>
    <row r="2" spans="1:2">
      <c r="A2" s="183"/>
      <c r="B2" s="183"/>
    </row>
    <row r="3" spans="1:2" ht="30">
      <c r="A3" s="184" t="s">
        <v>103</v>
      </c>
      <c r="B3" s="185" t="s">
        <v>519</v>
      </c>
    </row>
    <row r="4" spans="1:2" ht="29.25">
      <c r="A4" s="184" t="s">
        <v>104</v>
      </c>
      <c r="B4" s="186" t="s">
        <v>498</v>
      </c>
    </row>
    <row r="5" spans="1:2" ht="29.25">
      <c r="A5" s="184" t="s">
        <v>105</v>
      </c>
      <c r="B5" s="186" t="s">
        <v>499</v>
      </c>
    </row>
    <row r="6" spans="1:2" ht="15">
      <c r="A6" s="184"/>
      <c r="B6" s="187" t="s">
        <v>512</v>
      </c>
    </row>
    <row r="7" spans="1:2" ht="15">
      <c r="A7" s="184"/>
      <c r="B7" s="187" t="s">
        <v>513</v>
      </c>
    </row>
    <row r="8" spans="1:2" s="182" customFormat="1" ht="86.25">
      <c r="A8" s="184"/>
      <c r="B8" s="186" t="s">
        <v>514</v>
      </c>
    </row>
    <row r="9" spans="1:2" s="182" customFormat="1" ht="29.25">
      <c r="A9" s="184" t="s">
        <v>136</v>
      </c>
      <c r="B9" s="188" t="s">
        <v>500</v>
      </c>
    </row>
    <row r="10" spans="1:2" s="182" customFormat="1" ht="59.25">
      <c r="A10" s="184" t="s">
        <v>137</v>
      </c>
      <c r="B10" s="186" t="s">
        <v>501</v>
      </c>
    </row>
    <row r="11" spans="1:2" s="182" customFormat="1" ht="15">
      <c r="A11" s="184" t="s">
        <v>502</v>
      </c>
      <c r="B11" s="186" t="s">
        <v>503</v>
      </c>
    </row>
    <row r="12" spans="1:2" s="182" customFormat="1" ht="15">
      <c r="A12" s="184"/>
      <c r="B12" s="189" t="s">
        <v>504</v>
      </c>
    </row>
    <row r="13" spans="1:2" s="182" customFormat="1" ht="42.75">
      <c r="A13" s="184"/>
      <c r="B13" s="186" t="s">
        <v>505</v>
      </c>
    </row>
    <row r="14" spans="1:2" s="182" customFormat="1" ht="14.25">
      <c r="A14" s="184" t="s">
        <v>506</v>
      </c>
      <c r="B14" s="186" t="s">
        <v>507</v>
      </c>
    </row>
    <row r="15" spans="1:2" s="182" customFormat="1" ht="14.25">
      <c r="A15" s="184"/>
      <c r="B15" s="186" t="s">
        <v>508</v>
      </c>
    </row>
    <row r="16" spans="1:2" s="182" customFormat="1" ht="14.25">
      <c r="A16" s="184"/>
      <c r="B16" s="186" t="s">
        <v>533</v>
      </c>
    </row>
    <row r="17" spans="1:2" s="182" customFormat="1">
      <c r="A17" s="183"/>
      <c r="B17" s="183"/>
    </row>
    <row r="18" spans="1:2" s="182" customFormat="1" ht="15.75">
      <c r="A18" s="183"/>
      <c r="B18" s="190" t="s">
        <v>509</v>
      </c>
    </row>
    <row r="19" spans="1:2" s="182" customFormat="1" ht="14.25">
      <c r="A19" s="183"/>
      <c r="B19" s="191" t="s">
        <v>510</v>
      </c>
    </row>
    <row r="20" spans="1:2" s="182" customFormat="1" ht="14.25">
      <c r="A20" s="183"/>
      <c r="B20" s="191" t="s">
        <v>511</v>
      </c>
    </row>
    <row r="21" spans="1:2" s="182" customFormat="1"/>
    <row r="22" spans="1:2" s="182" customFormat="1"/>
    <row r="23" spans="1:2" s="182" customFormat="1"/>
    <row r="24" spans="1:2" s="182" customFormat="1"/>
    <row r="25" spans="1:2" s="182" customFormat="1"/>
    <row r="26" spans="1:2" s="182" customFormat="1"/>
    <row r="27" spans="1:2" s="182" customFormat="1"/>
    <row r="28" spans="1:2" s="182" customFormat="1"/>
    <row r="29" spans="1:2" s="182" customFormat="1"/>
    <row r="30" spans="1:2" s="182" customFormat="1"/>
    <row r="31" spans="1:2" s="182" customFormat="1"/>
    <row r="32" spans="1:2" s="182" customFormat="1"/>
    <row r="33" s="182" customFormat="1"/>
    <row r="34" s="182" customFormat="1"/>
    <row r="35" s="182" customFormat="1"/>
    <row r="36" s="182" customFormat="1"/>
    <row r="37" s="182" customFormat="1"/>
    <row r="38" s="182" customFormat="1"/>
    <row r="39" s="182" customFormat="1"/>
    <row r="40" s="182" customFormat="1"/>
    <row r="41" s="182" customFormat="1"/>
    <row r="42" s="182" customFormat="1"/>
    <row r="43" s="182" customFormat="1"/>
    <row r="44" s="182" customFormat="1"/>
    <row r="45" s="182" customFormat="1"/>
    <row r="46" s="182" customFormat="1"/>
    <row r="47" s="182" customFormat="1"/>
    <row r="48" s="182" customFormat="1"/>
    <row r="49" s="182" customFormat="1"/>
    <row r="50" s="182" customFormat="1"/>
    <row r="51" s="182" customFormat="1"/>
    <row r="52" s="182" customFormat="1"/>
    <row r="53" s="182" customFormat="1"/>
    <row r="54" s="182" customFormat="1"/>
    <row r="55" s="182" customFormat="1"/>
    <row r="56" s="182" customFormat="1"/>
    <row r="57" s="182" customFormat="1"/>
    <row r="58" s="182" customFormat="1"/>
    <row r="59" s="182" customFormat="1"/>
    <row r="60" s="182" customFormat="1"/>
    <row r="61" s="182" customFormat="1"/>
    <row r="62" s="182" customFormat="1"/>
    <row r="63" s="182" customFormat="1"/>
    <row r="64" s="182" customFormat="1"/>
    <row r="65" s="182" customFormat="1"/>
    <row r="66" s="182" customFormat="1"/>
    <row r="67" s="182" customFormat="1"/>
    <row r="68" s="182" customFormat="1"/>
    <row r="69" s="182" customFormat="1"/>
    <row r="70" s="182" customFormat="1"/>
    <row r="71" s="182" customFormat="1"/>
    <row r="72" s="182" customFormat="1"/>
    <row r="73" s="182" customFormat="1"/>
    <row r="74" s="182" customFormat="1"/>
    <row r="75" s="182" customFormat="1"/>
    <row r="76" s="182" customFormat="1"/>
    <row r="77" s="182" customFormat="1"/>
    <row r="78" s="182" customFormat="1"/>
    <row r="79" s="182" customFormat="1"/>
    <row r="80" s="182" customFormat="1"/>
    <row r="81" s="182" customFormat="1"/>
    <row r="82" s="182" customFormat="1"/>
    <row r="83" s="182" customFormat="1"/>
    <row r="84" s="182" customFormat="1"/>
    <row r="85" s="182" customFormat="1"/>
    <row r="86" s="182" customFormat="1"/>
    <row r="87" s="182" customFormat="1"/>
    <row r="88" s="182" customFormat="1"/>
    <row r="89" s="182" customFormat="1"/>
    <row r="90" s="182" customFormat="1"/>
    <row r="91" s="182" customFormat="1"/>
    <row r="92" s="182" customFormat="1"/>
    <row r="93" s="182" customFormat="1"/>
    <row r="94" s="182" customFormat="1"/>
    <row r="95" s="182" customFormat="1"/>
    <row r="96" s="182" customFormat="1"/>
    <row r="97" s="182" customFormat="1"/>
    <row r="98" s="182" customFormat="1"/>
    <row r="99" s="182" customFormat="1"/>
    <row r="100" s="182" customFormat="1"/>
    <row r="101" s="182" customFormat="1"/>
    <row r="102" s="182" customFormat="1"/>
    <row r="103" s="182" customFormat="1"/>
    <row r="104" s="182" customFormat="1"/>
    <row r="105" s="182" customFormat="1"/>
    <row r="106" s="182" customFormat="1"/>
    <row r="107" s="182" customFormat="1"/>
    <row r="108" s="182" customFormat="1"/>
    <row r="109" s="182" customFormat="1"/>
    <row r="110" s="182" customFormat="1"/>
    <row r="111" s="182" customFormat="1"/>
    <row r="112" s="182" customFormat="1"/>
    <row r="113" s="182" customFormat="1"/>
    <row r="114" s="182" customFormat="1"/>
    <row r="115" s="182" customFormat="1"/>
    <row r="116" s="182" customFormat="1"/>
    <row r="117" s="182" customFormat="1"/>
    <row r="118" s="182" customFormat="1"/>
    <row r="119" s="182" customFormat="1"/>
    <row r="120" s="182" customFormat="1"/>
    <row r="121" s="182" customFormat="1"/>
    <row r="122" s="182" customFormat="1"/>
    <row r="123" s="182" customFormat="1"/>
    <row r="124" s="182" customFormat="1"/>
    <row r="125" s="182" customFormat="1"/>
    <row r="126" s="182" customFormat="1"/>
    <row r="127" s="182" customFormat="1"/>
    <row r="128" s="182" customFormat="1"/>
    <row r="129" s="182" customFormat="1"/>
    <row r="130" s="182" customFormat="1"/>
    <row r="131" s="182" customFormat="1"/>
    <row r="132" s="182" customFormat="1"/>
    <row r="133" s="182" customFormat="1"/>
    <row r="134" s="182" customFormat="1"/>
    <row r="135" s="182" customFormat="1"/>
    <row r="136" s="182" customFormat="1"/>
    <row r="137" s="182" customFormat="1"/>
    <row r="138" s="182" customFormat="1"/>
    <row r="139" s="182" customFormat="1"/>
    <row r="140" s="182" customFormat="1"/>
    <row r="141" s="182" customFormat="1"/>
    <row r="142" s="182" customFormat="1"/>
    <row r="143" s="182" customFormat="1"/>
    <row r="144" s="182" customFormat="1"/>
    <row r="145" s="182" customFormat="1"/>
    <row r="146" s="182" customFormat="1"/>
    <row r="147" s="182" customFormat="1"/>
    <row r="148" s="182" customFormat="1"/>
    <row r="149" s="182" customFormat="1"/>
    <row r="150" s="182" customFormat="1"/>
    <row r="151" s="182" customFormat="1"/>
    <row r="152" s="182" customFormat="1"/>
    <row r="153" s="182" customFormat="1"/>
    <row r="154" s="182" customFormat="1"/>
    <row r="155" s="182" customFormat="1"/>
    <row r="156" s="182" customFormat="1"/>
    <row r="157" s="182" customFormat="1"/>
    <row r="158" s="182" customFormat="1"/>
    <row r="159" s="182" customFormat="1"/>
    <row r="160" s="182" customFormat="1"/>
    <row r="161" s="182" customFormat="1"/>
    <row r="162" s="182" customFormat="1"/>
    <row r="163" s="182" customFormat="1"/>
    <row r="164" s="182" customFormat="1"/>
    <row r="165" s="182" customFormat="1"/>
    <row r="166" s="182" customFormat="1"/>
    <row r="167" s="182" customFormat="1"/>
    <row r="168" s="182" customFormat="1"/>
    <row r="169" s="182" customFormat="1"/>
    <row r="170" s="182" customFormat="1"/>
    <row r="171" s="182" customFormat="1"/>
    <row r="172" s="182" customFormat="1"/>
    <row r="173" s="182" customFormat="1"/>
    <row r="174" s="182" customFormat="1"/>
    <row r="175" s="182" customFormat="1"/>
    <row r="176" s="182" customFormat="1"/>
    <row r="177" s="182" customFormat="1"/>
    <row r="178" s="182" customFormat="1"/>
    <row r="179" s="182" customFormat="1"/>
    <row r="180" s="182" customFormat="1"/>
    <row r="181" s="182" customFormat="1"/>
    <row r="182" s="182" customFormat="1"/>
    <row r="183" s="182" customFormat="1"/>
    <row r="184" s="182" customFormat="1"/>
    <row r="185" s="182" customFormat="1"/>
    <row r="186" s="182" customFormat="1"/>
    <row r="187" s="182" customFormat="1"/>
    <row r="188" s="182" customFormat="1"/>
    <row r="189" s="182" customFormat="1"/>
    <row r="190" s="182" customFormat="1"/>
    <row r="191" s="182" customFormat="1"/>
    <row r="192" s="182" customFormat="1"/>
    <row r="193" s="182" customFormat="1"/>
    <row r="194" s="182" customFormat="1"/>
    <row r="195" s="182" customFormat="1"/>
    <row r="196" s="182" customFormat="1"/>
    <row r="197" s="182" customFormat="1"/>
    <row r="198" s="182" customFormat="1"/>
    <row r="199" s="182" customFormat="1"/>
    <row r="200" s="182" customFormat="1"/>
    <row r="201" s="182" customFormat="1"/>
    <row r="202" s="182" customFormat="1"/>
    <row r="203" s="182" customFormat="1"/>
    <row r="204" s="182" customFormat="1"/>
    <row r="205" s="182" customFormat="1"/>
    <row r="206" s="182" customFormat="1"/>
    <row r="207" s="182" customFormat="1"/>
    <row r="208" s="182" customFormat="1"/>
    <row r="209" s="182" customFormat="1"/>
    <row r="210" s="182" customFormat="1"/>
    <row r="211" s="182" customFormat="1"/>
    <row r="212" s="182" customFormat="1"/>
    <row r="213" s="182" customFormat="1"/>
    <row r="214" s="182" customFormat="1"/>
    <row r="215" s="182" customFormat="1"/>
    <row r="216" s="182" customFormat="1"/>
    <row r="217" s="182" customFormat="1"/>
    <row r="218" s="182" customFormat="1"/>
    <row r="219" s="182" customFormat="1"/>
    <row r="220" s="182" customFormat="1"/>
    <row r="221" s="182" customFormat="1"/>
    <row r="222" s="182" customFormat="1"/>
    <row r="223" s="182" customFormat="1"/>
    <row r="224" s="182" customFormat="1"/>
    <row r="225" s="182" customFormat="1"/>
    <row r="226" s="182" customFormat="1"/>
    <row r="227" s="182" customFormat="1"/>
    <row r="228" s="182" customFormat="1"/>
    <row r="229" s="182" customFormat="1"/>
    <row r="230" s="182" customFormat="1"/>
    <row r="231" s="182" customFormat="1"/>
    <row r="232" s="182" customFormat="1"/>
    <row r="233" s="182" customFormat="1"/>
    <row r="234" s="182" customFormat="1"/>
    <row r="235" s="182" customFormat="1"/>
    <row r="236" s="182" customFormat="1"/>
    <row r="237" s="182" customFormat="1"/>
  </sheetData>
  <sheetProtection algorithmName="SHA-512" hashValue="QfjYufP6ABxdq79vpfP4fBGXvhJ7rt75f65V9r+NtLJTIO1S8F4mafP1VL6V9yn4lsHs+jckfYUx9JKuWV19bQ==" saltValue="3Rl7jH0d+LDS6JHoXN6Cng==" spinCount="100000" sheet="1" objects="1" scenarios="1"/>
  <mergeCells count="1">
    <mergeCell ref="A1:B1"/>
  </mergeCells>
  <hyperlinks>
    <hyperlink ref="B12" r:id="rId1" xr:uid="{00000000-0004-0000-0400-000000000000}"/>
  </hyperlinks>
  <pageMargins left="0.39370078740157483" right="0.39370078740157483" top="0.39370078740157483" bottom="0.39370078740157483" header="0.31496062992125984" footer="0.31496062992125984"/>
  <pageSetup paperSize="9" scale="96"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48"/>
  <sheetViews>
    <sheetView showZeros="0" workbookViewId="0">
      <selection activeCell="A28" sqref="A28:M28"/>
    </sheetView>
  </sheetViews>
  <sheetFormatPr defaultColWidth="9.140625" defaultRowHeight="12.75"/>
  <cols>
    <col min="1" max="2" width="6.7109375" style="1" customWidth="1"/>
    <col min="3" max="3" width="15.140625" style="1" customWidth="1"/>
    <col min="4" max="12" width="6.7109375" style="1" customWidth="1"/>
    <col min="13" max="13" width="7.42578125" style="1" customWidth="1"/>
    <col min="14" max="16384" width="9.140625" style="2"/>
  </cols>
  <sheetData>
    <row r="1" spans="1:13" ht="15.95" customHeight="1">
      <c r="A1" s="265" t="s">
        <v>22</v>
      </c>
      <c r="B1" s="266"/>
      <c r="C1" s="266"/>
      <c r="D1" s="266"/>
      <c r="E1" s="266"/>
      <c r="F1" s="266"/>
      <c r="G1" s="266"/>
      <c r="H1" s="266"/>
      <c r="I1" s="266"/>
      <c r="J1" s="266"/>
      <c r="K1" s="266"/>
      <c r="L1" s="266"/>
      <c r="M1" s="266"/>
    </row>
    <row r="2" spans="1:13" ht="15.95" customHeight="1">
      <c r="A2" s="224" t="s">
        <v>142</v>
      </c>
      <c r="B2" s="224"/>
      <c r="C2" s="224"/>
      <c r="D2" s="193"/>
      <c r="E2" s="193"/>
      <c r="F2" s="283"/>
      <c r="G2" s="283"/>
      <c r="H2" s="283"/>
      <c r="I2" s="283"/>
      <c r="J2" s="283"/>
      <c r="K2" s="283"/>
      <c r="L2" s="283"/>
      <c r="M2" s="283"/>
    </row>
    <row r="3" spans="1:13" ht="15.95" customHeight="1">
      <c r="A3" s="267">
        <f>+ZAKL_DATA!B13</f>
        <v>0</v>
      </c>
      <c r="B3" s="268"/>
      <c r="C3" s="269"/>
      <c r="D3" s="280"/>
      <c r="E3" s="281"/>
      <c r="F3" s="270" t="s">
        <v>102</v>
      </c>
      <c r="G3" s="271"/>
      <c r="H3" s="271"/>
      <c r="I3" s="271"/>
      <c r="J3" s="271"/>
      <c r="K3" s="271"/>
      <c r="L3" s="271"/>
      <c r="M3" s="272"/>
    </row>
    <row r="4" spans="1:13">
      <c r="A4" s="224" t="s">
        <v>143</v>
      </c>
      <c r="B4" s="224"/>
      <c r="C4" s="224"/>
      <c r="D4" s="230"/>
      <c r="E4" s="282"/>
      <c r="F4" s="273"/>
      <c r="G4" s="252"/>
      <c r="H4" s="252"/>
      <c r="I4" s="252"/>
      <c r="J4" s="252"/>
      <c r="K4" s="252"/>
      <c r="L4" s="252"/>
      <c r="M4" s="274"/>
    </row>
    <row r="5" spans="1:13" ht="15.95" customHeight="1">
      <c r="A5" s="267">
        <f>+ZAKL_DATA!B14</f>
        <v>0</v>
      </c>
      <c r="B5" s="278"/>
      <c r="C5" s="279"/>
      <c r="D5" s="280"/>
      <c r="E5" s="281"/>
      <c r="F5" s="273"/>
      <c r="G5" s="252"/>
      <c r="H5" s="252"/>
      <c r="I5" s="252"/>
      <c r="J5" s="252"/>
      <c r="K5" s="252"/>
      <c r="L5" s="252"/>
      <c r="M5" s="274"/>
    </row>
    <row r="6" spans="1:13">
      <c r="A6" s="224" t="s">
        <v>537</v>
      </c>
      <c r="B6" s="224"/>
      <c r="C6" s="224"/>
      <c r="D6" s="284"/>
      <c r="E6" s="285"/>
      <c r="F6" s="273"/>
      <c r="G6" s="252"/>
      <c r="H6" s="252"/>
      <c r="I6" s="252"/>
      <c r="J6" s="252"/>
      <c r="K6" s="252"/>
      <c r="L6" s="252"/>
      <c r="M6" s="274"/>
    </row>
    <row r="7" spans="1:13" ht="15.95" customHeight="1">
      <c r="A7" s="286" t="str">
        <f>+ZAKL_DATA!D2</f>
        <v>CZ</v>
      </c>
      <c r="B7" s="287"/>
      <c r="C7" s="288"/>
      <c r="D7" s="280"/>
      <c r="E7" s="281"/>
      <c r="F7" s="275"/>
      <c r="G7" s="276"/>
      <c r="H7" s="276"/>
      <c r="I7" s="276"/>
      <c r="J7" s="276"/>
      <c r="K7" s="276"/>
      <c r="L7" s="276"/>
      <c r="M7" s="277"/>
    </row>
    <row r="8" spans="1:13" ht="15.95" customHeight="1">
      <c r="A8" s="235"/>
      <c r="B8" s="236"/>
      <c r="C8" s="236"/>
      <c r="D8" s="236"/>
      <c r="E8" s="236"/>
      <c r="F8" s="236"/>
      <c r="G8" s="236"/>
      <c r="H8" s="236"/>
      <c r="I8" s="236"/>
      <c r="J8" s="236"/>
      <c r="K8" s="236"/>
      <c r="L8" s="236"/>
      <c r="M8" s="236"/>
    </row>
    <row r="9" spans="1:13" ht="10.5" customHeight="1">
      <c r="A9" s="289" t="s">
        <v>20</v>
      </c>
      <c r="B9" s="290"/>
      <c r="C9" s="290"/>
      <c r="D9" s="290"/>
      <c r="E9" s="290"/>
      <c r="F9" s="290"/>
      <c r="G9" s="290"/>
      <c r="H9" s="290"/>
      <c r="I9" s="290"/>
      <c r="J9" s="290"/>
      <c r="K9" s="290"/>
      <c r="L9" s="290"/>
      <c r="M9" s="290"/>
    </row>
    <row r="10" spans="1:13" ht="14.25" customHeight="1">
      <c r="A10" s="290"/>
      <c r="B10" s="290"/>
      <c r="C10" s="290"/>
      <c r="D10" s="290"/>
      <c r="E10" s="290"/>
      <c r="F10" s="290"/>
      <c r="G10" s="290"/>
      <c r="H10" s="290"/>
      <c r="I10" s="290"/>
      <c r="J10" s="290"/>
      <c r="K10" s="290"/>
      <c r="L10" s="290"/>
      <c r="M10" s="290"/>
    </row>
    <row r="11" spans="1:13" ht="15.95" customHeight="1">
      <c r="A11" s="293" t="s">
        <v>115</v>
      </c>
      <c r="B11" s="294"/>
      <c r="C11" s="291" t="s">
        <v>119</v>
      </c>
      <c r="D11" s="292"/>
      <c r="E11" s="292"/>
      <c r="F11" s="292"/>
      <c r="G11" s="292"/>
      <c r="H11" s="292"/>
      <c r="I11" s="292"/>
      <c r="J11" s="292"/>
      <c r="K11" s="292"/>
      <c r="L11" s="292"/>
      <c r="M11" s="292"/>
    </row>
    <row r="12" spans="1:13" ht="18" customHeight="1">
      <c r="A12" s="235"/>
      <c r="B12" s="123" t="s">
        <v>116</v>
      </c>
      <c r="C12" s="176" t="s">
        <v>493</v>
      </c>
      <c r="D12" s="241" t="s">
        <v>494</v>
      </c>
      <c r="E12" s="242"/>
      <c r="F12" s="242"/>
      <c r="G12" s="241" t="s">
        <v>495</v>
      </c>
      <c r="H12" s="242"/>
      <c r="I12" s="242"/>
      <c r="J12" s="243" t="s">
        <v>496</v>
      </c>
      <c r="K12" s="244"/>
      <c r="L12" s="244"/>
      <c r="M12" s="244"/>
    </row>
    <row r="13" spans="1:13" ht="15.95" customHeight="1">
      <c r="A13" s="193"/>
      <c r="B13" s="135"/>
      <c r="C13" s="192" t="s">
        <v>515</v>
      </c>
      <c r="D13" s="247" t="s">
        <v>516</v>
      </c>
      <c r="E13" s="242"/>
      <c r="F13" s="242"/>
      <c r="G13" s="242"/>
      <c r="H13" s="248" t="s">
        <v>517</v>
      </c>
      <c r="I13" s="249"/>
      <c r="J13" s="249"/>
      <c r="K13" s="249"/>
      <c r="L13" s="249"/>
      <c r="M13" s="177"/>
    </row>
    <row r="14" spans="1:13" ht="15.95" customHeight="1">
      <c r="A14" s="193"/>
      <c r="B14" s="123" t="s">
        <v>117</v>
      </c>
      <c r="C14" s="239" t="s">
        <v>44</v>
      </c>
      <c r="D14" s="240"/>
      <c r="E14" s="237" t="s">
        <v>535</v>
      </c>
      <c r="F14" s="238"/>
      <c r="G14" s="76" t="s">
        <v>17</v>
      </c>
      <c r="H14" s="237" t="s">
        <v>536</v>
      </c>
      <c r="I14" s="238"/>
      <c r="J14" s="245"/>
      <c r="K14" s="246"/>
      <c r="L14" s="246"/>
      <c r="M14" s="246"/>
    </row>
    <row r="15" spans="1:13" ht="15.95" customHeight="1">
      <c r="A15" s="193"/>
      <c r="B15" s="135"/>
      <c r="C15" s="250"/>
      <c r="D15" s="236"/>
      <c r="E15" s="236"/>
      <c r="F15" s="236"/>
      <c r="G15" s="236"/>
      <c r="H15" s="236"/>
      <c r="I15" s="236"/>
      <c r="J15" s="236"/>
      <c r="K15" s="236"/>
      <c r="L15" s="236"/>
      <c r="M15" s="236"/>
    </row>
    <row r="16" spans="1:13" ht="15.95" customHeight="1">
      <c r="A16" s="193"/>
      <c r="B16" s="251" t="s">
        <v>118</v>
      </c>
      <c r="C16" s="193"/>
      <c r="D16" s="252"/>
      <c r="E16" s="252"/>
      <c r="F16" s="252"/>
      <c r="G16" s="252"/>
      <c r="H16" s="252"/>
      <c r="I16" s="252"/>
      <c r="J16" s="252"/>
      <c r="K16" s="252"/>
      <c r="L16" s="252"/>
      <c r="M16" s="252"/>
    </row>
    <row r="17" spans="1:13" ht="15.95" customHeight="1">
      <c r="A17" s="193"/>
      <c r="B17" s="135"/>
      <c r="C17" s="253"/>
      <c r="D17" s="254"/>
      <c r="E17" s="254"/>
      <c r="F17" s="254"/>
      <c r="G17" s="254"/>
      <c r="H17" s="254"/>
      <c r="I17" s="254"/>
      <c r="J17" s="254"/>
      <c r="K17" s="255" t="s">
        <v>112</v>
      </c>
      <c r="L17" s="255"/>
      <c r="M17" s="255"/>
    </row>
    <row r="18" spans="1:13" ht="15.95" customHeight="1">
      <c r="A18" s="260" t="s">
        <v>114</v>
      </c>
      <c r="B18" s="194"/>
      <c r="C18" s="194"/>
      <c r="D18" s="254"/>
      <c r="E18" s="254"/>
      <c r="F18" s="254"/>
      <c r="G18" s="254"/>
      <c r="H18" s="254"/>
      <c r="I18" s="254"/>
      <c r="J18" s="262"/>
      <c r="K18" s="34"/>
      <c r="L18" s="33"/>
      <c r="M18" s="33"/>
    </row>
    <row r="19" spans="1:13" ht="15.95" customHeight="1">
      <c r="A19" s="261"/>
      <c r="B19" s="261"/>
      <c r="C19" s="261"/>
      <c r="D19" s="254"/>
      <c r="E19" s="254"/>
      <c r="F19" s="254"/>
      <c r="G19" s="254"/>
      <c r="H19" s="254"/>
      <c r="I19" s="254"/>
      <c r="J19" s="254"/>
      <c r="K19" s="259" t="s">
        <v>113</v>
      </c>
      <c r="L19" s="259"/>
      <c r="M19" s="259"/>
    </row>
    <row r="20" spans="1:13" ht="15.95" customHeight="1">
      <c r="A20" s="256"/>
      <c r="B20" s="257"/>
      <c r="C20" s="258"/>
      <c r="D20" s="254"/>
      <c r="E20" s="254"/>
      <c r="F20" s="254"/>
      <c r="G20" s="254"/>
      <c r="H20" s="254"/>
      <c r="I20" s="254"/>
      <c r="J20" s="262"/>
      <c r="K20" s="256"/>
      <c r="L20" s="257"/>
      <c r="M20" s="258"/>
    </row>
    <row r="21" spans="1:13" ht="15.95" customHeight="1">
      <c r="A21" s="263"/>
      <c r="B21" s="264"/>
      <c r="C21" s="264"/>
      <c r="D21" s="264"/>
      <c r="E21" s="264"/>
      <c r="F21" s="264"/>
      <c r="G21" s="264"/>
      <c r="H21" s="264"/>
      <c r="I21" s="264"/>
      <c r="J21" s="264"/>
      <c r="K21" s="264"/>
      <c r="L21" s="264"/>
      <c r="M21" s="264"/>
    </row>
    <row r="22" spans="1:13" ht="15.95" customHeight="1">
      <c r="A22" s="234" t="s">
        <v>49</v>
      </c>
      <c r="B22" s="193"/>
      <c r="C22" s="193"/>
      <c r="D22" s="193"/>
      <c r="E22" s="193"/>
      <c r="F22" s="193"/>
      <c r="G22" s="193"/>
      <c r="H22" s="193"/>
      <c r="I22" s="193"/>
      <c r="J22" s="193"/>
      <c r="K22" s="193"/>
      <c r="L22" s="193"/>
      <c r="M22" s="193"/>
    </row>
    <row r="23" spans="1:13" ht="15.95" customHeight="1">
      <c r="A23" s="220" t="s">
        <v>55</v>
      </c>
      <c r="B23" s="193"/>
      <c r="C23" s="193"/>
      <c r="D23" s="193"/>
      <c r="E23" s="193"/>
      <c r="F23" s="193"/>
      <c r="G23" s="193"/>
      <c r="H23" s="224" t="s">
        <v>53</v>
      </c>
      <c r="I23" s="193"/>
      <c r="J23" s="193"/>
      <c r="K23" s="193"/>
      <c r="L23" s="193"/>
      <c r="M23" s="3" t="s">
        <v>54</v>
      </c>
    </row>
    <row r="24" spans="1:13" ht="15.95" customHeight="1">
      <c r="A24" s="214">
        <f>+ZAKL_DATA!B5</f>
        <v>0</v>
      </c>
      <c r="B24" s="215"/>
      <c r="C24" s="215"/>
      <c r="D24" s="215"/>
      <c r="E24" s="215"/>
      <c r="F24" s="216"/>
      <c r="G24" s="75"/>
      <c r="H24" s="217">
        <f>+ZAKL_DATA!B4</f>
        <v>0</v>
      </c>
      <c r="I24" s="218"/>
      <c r="J24" s="218"/>
      <c r="K24" s="219"/>
      <c r="L24" s="75"/>
      <c r="M24" s="115">
        <f>+ZAKL_DATA!B7</f>
        <v>0</v>
      </c>
    </row>
    <row r="25" spans="1:13" ht="15.95" customHeight="1">
      <c r="A25" s="212" t="s">
        <v>50</v>
      </c>
      <c r="B25" s="213"/>
      <c r="C25" s="213"/>
      <c r="D25" s="213"/>
      <c r="E25" s="213"/>
      <c r="F25" s="213"/>
      <c r="G25" s="193"/>
      <c r="H25" s="213"/>
      <c r="I25" s="213"/>
      <c r="J25" s="213"/>
      <c r="K25" s="213"/>
      <c r="L25" s="193"/>
      <c r="M25" s="213"/>
    </row>
    <row r="26" spans="1:13" ht="15.95" customHeight="1">
      <c r="A26" s="193"/>
      <c r="B26" s="193"/>
      <c r="C26" s="193"/>
      <c r="D26" s="193"/>
      <c r="E26" s="193"/>
      <c r="F26" s="193"/>
      <c r="G26" s="193"/>
      <c r="H26" s="193"/>
      <c r="I26" s="193"/>
      <c r="J26" s="193"/>
      <c r="K26" s="193"/>
      <c r="L26" s="193"/>
      <c r="M26" s="193"/>
    </row>
    <row r="27" spans="1:13" ht="15.95" customHeight="1">
      <c r="A27" s="220" t="s">
        <v>56</v>
      </c>
      <c r="B27" s="230"/>
      <c r="C27" s="230"/>
      <c r="D27" s="230"/>
      <c r="E27" s="230"/>
      <c r="F27" s="230"/>
      <c r="G27" s="230"/>
      <c r="H27" s="230"/>
      <c r="I27" s="230"/>
      <c r="J27" s="230"/>
      <c r="K27" s="230"/>
      <c r="L27" s="230"/>
      <c r="M27" s="230"/>
    </row>
    <row r="28" spans="1:13" ht="15.95" customHeight="1">
      <c r="A28" s="217" t="str">
        <f>CONCATENATE(+ZAKL_DATA!D4,", ",+ZAKL_DATA!D7)</f>
        <v xml:space="preserve">, </v>
      </c>
      <c r="B28" s="218"/>
      <c r="C28" s="218"/>
      <c r="D28" s="218"/>
      <c r="E28" s="218"/>
      <c r="F28" s="218"/>
      <c r="G28" s="218"/>
      <c r="H28" s="218"/>
      <c r="I28" s="218"/>
      <c r="J28" s="218"/>
      <c r="K28" s="218"/>
      <c r="L28" s="218"/>
      <c r="M28" s="219"/>
    </row>
    <row r="29" spans="1:13" ht="8.1" customHeight="1">
      <c r="A29" s="228"/>
      <c r="B29" s="229"/>
      <c r="C29" s="229"/>
      <c r="D29" s="229"/>
      <c r="E29" s="229"/>
      <c r="F29" s="229"/>
      <c r="G29" s="229"/>
      <c r="H29" s="229"/>
      <c r="I29" s="229"/>
      <c r="J29" s="229"/>
      <c r="K29" s="229"/>
      <c r="L29" s="229"/>
      <c r="M29" s="229"/>
    </row>
    <row r="30" spans="1:13" ht="15.95" customHeight="1">
      <c r="A30" s="214"/>
      <c r="B30" s="221"/>
      <c r="C30" s="221"/>
      <c r="D30" s="221"/>
      <c r="E30" s="221"/>
      <c r="F30" s="221"/>
      <c r="G30" s="221"/>
      <c r="H30" s="222"/>
      <c r="I30" s="222"/>
      <c r="J30" s="222"/>
      <c r="K30" s="222"/>
      <c r="L30" s="222"/>
      <c r="M30" s="223"/>
    </row>
    <row r="31" spans="1:13" ht="15.95" customHeight="1">
      <c r="A31" s="234" t="s">
        <v>51</v>
      </c>
      <c r="B31" s="193"/>
      <c r="C31" s="193"/>
      <c r="D31" s="193"/>
      <c r="E31" s="193"/>
      <c r="F31" s="193"/>
      <c r="G31" s="193"/>
      <c r="H31" s="193"/>
      <c r="I31" s="193"/>
      <c r="J31" s="193"/>
      <c r="K31" s="193"/>
      <c r="L31" s="193"/>
      <c r="M31" s="193"/>
    </row>
    <row r="32" spans="1:13" ht="15.95" customHeight="1">
      <c r="A32" s="193"/>
      <c r="B32" s="193"/>
      <c r="C32" s="193"/>
      <c r="D32" s="193"/>
      <c r="E32" s="193"/>
      <c r="F32" s="193"/>
      <c r="G32" s="193"/>
      <c r="H32" s="193"/>
      <c r="I32" s="193"/>
      <c r="J32" s="193"/>
      <c r="K32" s="193"/>
      <c r="L32" s="193"/>
      <c r="M32" s="193"/>
    </row>
    <row r="33" spans="1:13" ht="15.95" customHeight="1">
      <c r="A33" s="225" t="s">
        <v>120</v>
      </c>
      <c r="B33" s="226"/>
      <c r="C33" s="226"/>
      <c r="D33" s="226"/>
      <c r="E33" s="226"/>
      <c r="F33" s="226"/>
      <c r="G33" s="226"/>
      <c r="H33" s="226"/>
      <c r="I33" s="226"/>
      <c r="J33" s="226"/>
      <c r="K33" s="226"/>
      <c r="L33" s="226"/>
      <c r="M33" s="226"/>
    </row>
    <row r="34" spans="1:13" ht="15.95" customHeight="1">
      <c r="A34" s="231" t="str">
        <f>+CONCATENATE(ZAKL_DATA!B16," ",ZAKL_DATA!B17,", ",ZAKL_DATA!B18)</f>
        <v xml:space="preserve"> , </v>
      </c>
      <c r="B34" s="232"/>
      <c r="C34" s="232"/>
      <c r="D34" s="232"/>
      <c r="E34" s="232"/>
      <c r="F34" s="232"/>
      <c r="G34" s="232"/>
      <c r="H34" s="232"/>
      <c r="I34" s="232"/>
      <c r="J34" s="232"/>
      <c r="K34" s="232"/>
      <c r="L34" s="232"/>
      <c r="M34" s="233"/>
    </row>
    <row r="35" spans="1:13" ht="15.95" customHeight="1">
      <c r="A35" s="3"/>
      <c r="B35" s="3"/>
      <c r="C35" s="3"/>
      <c r="D35" s="3"/>
      <c r="E35" s="3"/>
      <c r="F35" s="3"/>
      <c r="G35" s="3"/>
      <c r="H35" s="3"/>
      <c r="I35" s="3"/>
      <c r="J35" s="3"/>
      <c r="K35" s="3"/>
      <c r="L35" s="3"/>
      <c r="M35" s="3"/>
    </row>
    <row r="36" spans="1:13" ht="15.95" customHeight="1">
      <c r="A36" s="227" t="s">
        <v>52</v>
      </c>
      <c r="B36" s="193"/>
      <c r="C36" s="193"/>
      <c r="D36" s="193"/>
      <c r="E36" s="193"/>
      <c r="F36" s="193"/>
      <c r="G36" s="193"/>
      <c r="H36" s="193"/>
      <c r="I36" s="193"/>
      <c r="J36" s="193"/>
      <c r="K36" s="193"/>
      <c r="L36" s="193"/>
      <c r="M36" s="193"/>
    </row>
    <row r="37" spans="1:13" ht="15.95" customHeight="1">
      <c r="A37" s="299"/>
      <c r="B37" s="300"/>
      <c r="C37" s="301"/>
      <c r="D37" s="254"/>
      <c r="E37" s="254"/>
      <c r="F37" s="254"/>
      <c r="G37" s="254"/>
      <c r="H37" s="254"/>
      <c r="I37" s="254"/>
      <c r="J37" s="254"/>
      <c r="K37" s="254"/>
      <c r="L37" s="254"/>
      <c r="M37" s="254"/>
    </row>
    <row r="38" spans="1:13" ht="15.95" customHeight="1">
      <c r="A38" s="227"/>
      <c r="B38" s="193"/>
      <c r="C38" s="193"/>
      <c r="D38" s="193"/>
      <c r="E38" s="193"/>
      <c r="F38" s="193"/>
      <c r="G38" s="193"/>
      <c r="H38" s="193"/>
      <c r="I38" s="193"/>
      <c r="J38" s="193"/>
      <c r="K38" s="193"/>
      <c r="L38" s="193"/>
      <c r="M38" s="193"/>
    </row>
    <row r="39" spans="1:13" ht="15.95" customHeight="1">
      <c r="A39" s="193"/>
      <c r="B39" s="193"/>
      <c r="C39" s="193"/>
      <c r="D39" s="193"/>
      <c r="E39" s="193"/>
      <c r="F39" s="193"/>
      <c r="G39" s="193"/>
      <c r="H39" s="193"/>
      <c r="I39" s="193"/>
      <c r="J39" s="193"/>
      <c r="K39" s="193"/>
      <c r="L39" s="193"/>
      <c r="M39" s="193"/>
    </row>
    <row r="40" spans="1:13" ht="15.95" customHeight="1">
      <c r="A40" s="193"/>
      <c r="B40" s="193"/>
      <c r="C40" s="193"/>
      <c r="D40" s="193"/>
      <c r="E40" s="193"/>
      <c r="F40" s="193"/>
      <c r="G40" s="193"/>
      <c r="H40" s="193"/>
      <c r="I40" s="193"/>
      <c r="J40" s="193"/>
      <c r="K40" s="193"/>
      <c r="L40" s="193"/>
      <c r="M40" s="193"/>
    </row>
    <row r="41" spans="1:13" ht="15.95" customHeight="1">
      <c r="A41" s="193"/>
      <c r="B41" s="193"/>
      <c r="C41" s="193"/>
      <c r="D41" s="193"/>
      <c r="E41" s="193"/>
      <c r="F41" s="193"/>
      <c r="G41" s="193"/>
      <c r="H41" s="193"/>
      <c r="I41" s="193"/>
      <c r="J41" s="193"/>
      <c r="K41" s="193"/>
      <c r="L41" s="193"/>
      <c r="M41" s="193"/>
    </row>
    <row r="42" spans="1:13" ht="15.95" customHeight="1">
      <c r="A42" s="193"/>
      <c r="B42" s="193"/>
      <c r="C42" s="193"/>
      <c r="D42" s="193"/>
      <c r="E42" s="193"/>
      <c r="F42" s="193"/>
      <c r="G42" s="193"/>
      <c r="H42" s="193"/>
      <c r="I42" s="193"/>
      <c r="J42" s="193"/>
      <c r="K42" s="193"/>
      <c r="L42" s="193"/>
      <c r="M42" s="193"/>
    </row>
    <row r="43" spans="1:13" ht="15.95" customHeight="1">
      <c r="A43" s="193"/>
      <c r="B43" s="193"/>
      <c r="C43" s="193"/>
      <c r="D43" s="193"/>
      <c r="E43" s="193"/>
      <c r="F43" s="193"/>
      <c r="G43" s="193"/>
      <c r="H43" s="193"/>
      <c r="I43" s="193"/>
      <c r="J43" s="193"/>
      <c r="K43" s="193"/>
      <c r="L43" s="193"/>
      <c r="M43" s="193"/>
    </row>
    <row r="44" spans="1:13" ht="15.95" customHeight="1">
      <c r="A44" s="298"/>
      <c r="B44" s="254"/>
      <c r="C44" s="254"/>
      <c r="D44" s="254"/>
      <c r="E44" s="254"/>
      <c r="F44" s="254"/>
      <c r="G44" s="302" t="s">
        <v>21</v>
      </c>
      <c r="H44" s="254"/>
      <c r="I44" s="254"/>
      <c r="J44" s="254"/>
      <c r="K44" s="254"/>
      <c r="L44" s="254"/>
      <c r="M44" s="254"/>
    </row>
    <row r="45" spans="1:13">
      <c r="A45" s="298" t="s">
        <v>538</v>
      </c>
      <c r="B45" s="254"/>
      <c r="C45" s="254"/>
      <c r="D45" s="254"/>
      <c r="E45" s="254"/>
      <c r="F45" s="254"/>
      <c r="G45" s="297" t="s">
        <v>528</v>
      </c>
      <c r="H45" s="254"/>
      <c r="I45" s="254"/>
      <c r="J45" s="254"/>
      <c r="K45" s="254"/>
      <c r="L45" s="254"/>
      <c r="M45" s="254"/>
    </row>
    <row r="46" spans="1:13">
      <c r="A46" s="296" t="str">
        <f>+ZAKL_DATA!A41</f>
        <v>Formulář zpracovala ASPEKT HM, daňová, účetní a auditorská kancelář, www.danovapriznani.cz, business.center.cz</v>
      </c>
      <c r="B46" s="193"/>
      <c r="C46" s="193"/>
      <c r="D46" s="193"/>
      <c r="E46" s="193"/>
      <c r="F46" s="193"/>
      <c r="G46" s="193"/>
      <c r="H46" s="193"/>
      <c r="I46" s="193"/>
      <c r="J46" s="193"/>
      <c r="K46" s="193"/>
      <c r="L46" s="193"/>
      <c r="M46" s="193"/>
    </row>
    <row r="47" spans="1:13">
      <c r="A47" s="296">
        <f>+ZAKL_DATA!A44</f>
        <v>0</v>
      </c>
      <c r="B47" s="193"/>
      <c r="C47" s="193"/>
      <c r="D47" s="193"/>
      <c r="E47" s="193"/>
      <c r="F47" s="193"/>
      <c r="G47" s="193"/>
      <c r="H47" s="193"/>
      <c r="I47" s="193"/>
      <c r="J47" s="193"/>
      <c r="K47" s="193"/>
      <c r="L47" s="193"/>
      <c r="M47" s="193"/>
    </row>
    <row r="48" spans="1:13">
      <c r="A48" s="295">
        <v>1</v>
      </c>
      <c r="B48" s="295"/>
      <c r="C48" s="295"/>
      <c r="D48" s="295"/>
      <c r="E48" s="295"/>
      <c r="F48" s="295"/>
      <c r="G48" s="295"/>
      <c r="H48" s="295"/>
      <c r="I48" s="295"/>
      <c r="J48" s="295"/>
      <c r="K48" s="295"/>
      <c r="L48" s="295"/>
      <c r="M48" s="295"/>
    </row>
  </sheetData>
  <sheetProtection algorithmName="SHA-512" hashValue="+kYX2LI1anzwWr+PzC1F1euwIf9HI/iSysRxkxb/co6rpO4XlCYtUj4Tr9YR8CZ4W4NfPduEZG82jBRUh2WRKA==" saltValue="+DU99alTVUsHARxiHJTnvA==" spinCount="100000" sheet="1" objects="1" scenarios="1"/>
  <mergeCells count="63">
    <mergeCell ref="A48:M48"/>
    <mergeCell ref="A46:M46"/>
    <mergeCell ref="G45:M45"/>
    <mergeCell ref="A45:F45"/>
    <mergeCell ref="A37:C37"/>
    <mergeCell ref="D37:M37"/>
    <mergeCell ref="A47:M47"/>
    <mergeCell ref="A44:F44"/>
    <mergeCell ref="G44:M44"/>
    <mergeCell ref="D19:J19"/>
    <mergeCell ref="A1:M1"/>
    <mergeCell ref="A3:C3"/>
    <mergeCell ref="F3:M7"/>
    <mergeCell ref="A5:C5"/>
    <mergeCell ref="D5:E5"/>
    <mergeCell ref="A4:E4"/>
    <mergeCell ref="D3:E3"/>
    <mergeCell ref="F2:M2"/>
    <mergeCell ref="A6:E6"/>
    <mergeCell ref="D7:E7"/>
    <mergeCell ref="A2:E2"/>
    <mergeCell ref="A7:C7"/>
    <mergeCell ref="A9:M10"/>
    <mergeCell ref="C11:M11"/>
    <mergeCell ref="A11:B11"/>
    <mergeCell ref="A22:M22"/>
    <mergeCell ref="D13:G13"/>
    <mergeCell ref="H13:L13"/>
    <mergeCell ref="C15:M15"/>
    <mergeCell ref="B16:C16"/>
    <mergeCell ref="H14:I14"/>
    <mergeCell ref="D16:M16"/>
    <mergeCell ref="C17:J17"/>
    <mergeCell ref="K17:M17"/>
    <mergeCell ref="K20:M20"/>
    <mergeCell ref="K19:M19"/>
    <mergeCell ref="A20:C20"/>
    <mergeCell ref="A18:C19"/>
    <mergeCell ref="D18:J18"/>
    <mergeCell ref="A21:M21"/>
    <mergeCell ref="D20:J20"/>
    <mergeCell ref="A8:M8"/>
    <mergeCell ref="E14:F14"/>
    <mergeCell ref="C14:D14"/>
    <mergeCell ref="A12:A17"/>
    <mergeCell ref="D12:F12"/>
    <mergeCell ref="G12:I12"/>
    <mergeCell ref="J12:M12"/>
    <mergeCell ref="J14:M14"/>
    <mergeCell ref="A33:M33"/>
    <mergeCell ref="A38:M43"/>
    <mergeCell ref="A29:M29"/>
    <mergeCell ref="A27:M27"/>
    <mergeCell ref="A28:M28"/>
    <mergeCell ref="A34:M34"/>
    <mergeCell ref="A36:M36"/>
    <mergeCell ref="A31:M32"/>
    <mergeCell ref="A25:M26"/>
    <mergeCell ref="A24:F24"/>
    <mergeCell ref="H24:K24"/>
    <mergeCell ref="A23:G23"/>
    <mergeCell ref="A30:M30"/>
    <mergeCell ref="H23:L23"/>
  </mergeCells>
  <phoneticPr fontId="14" type="noConversion"/>
  <printOptions horizontalCentered="1" verticalCentered="1"/>
  <pageMargins left="0.19685039370078741" right="0.19685039370078741" top="0.39370078740157483" bottom="0.39370078740157483" header="0.51181102362204722" footer="0.51181102362204722"/>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outlinePr summaryBelow="0" summaryRight="0"/>
    <pageSetUpPr autoPageBreaks="0" fitToPage="1"/>
  </sheetPr>
  <dimension ref="A1:N35"/>
  <sheetViews>
    <sheetView tabSelected="1" showOutlineSymbols="0" zoomScale="80" zoomScaleNormal="80" zoomScaleSheetLayoutView="75" workbookViewId="0">
      <pane xSplit="2" ySplit="6" topLeftCell="C7" activePane="bottomRight" state="frozen"/>
      <selection activeCell="F25" sqref="F25"/>
      <selection pane="topRight" activeCell="F25" sqref="F25"/>
      <selection pane="bottomLeft" activeCell="F25" sqref="F25"/>
      <selection pane="bottomRight" activeCell="C7" sqref="C7"/>
    </sheetView>
  </sheetViews>
  <sheetFormatPr defaultColWidth="9.140625" defaultRowHeight="12.75"/>
  <cols>
    <col min="1" max="1" width="4.42578125" style="7" customWidth="1"/>
    <col min="2" max="2" width="12.7109375" style="7" customWidth="1"/>
    <col min="3" max="6" width="16.7109375" style="7" customWidth="1"/>
    <col min="7" max="14" width="16.7109375" style="6" customWidth="1"/>
    <col min="15" max="16384" width="9.140625" style="6"/>
  </cols>
  <sheetData>
    <row r="1" spans="1:14" ht="15" customHeight="1" thickBot="1">
      <c r="A1" s="317" t="s">
        <v>132</v>
      </c>
      <c r="B1" s="318"/>
      <c r="C1" s="318"/>
      <c r="D1" s="318"/>
      <c r="E1" s="318"/>
      <c r="F1" s="318"/>
      <c r="G1" s="319"/>
      <c r="H1" s="319"/>
      <c r="I1" s="319"/>
      <c r="J1" s="319"/>
      <c r="K1" s="319"/>
      <c r="L1" s="319"/>
      <c r="M1" s="319"/>
      <c r="N1" s="319"/>
    </row>
    <row r="2" spans="1:14" ht="18" customHeight="1">
      <c r="A2" s="305" t="s">
        <v>13</v>
      </c>
      <c r="B2" s="308" t="s">
        <v>46</v>
      </c>
      <c r="C2" s="323" t="s">
        <v>45</v>
      </c>
      <c r="D2" s="324"/>
      <c r="E2" s="308" t="s">
        <v>122</v>
      </c>
      <c r="F2" s="308" t="s">
        <v>144</v>
      </c>
      <c r="G2" s="308" t="s">
        <v>144</v>
      </c>
      <c r="H2" s="308" t="s">
        <v>131</v>
      </c>
      <c r="I2" s="308" t="s">
        <v>123</v>
      </c>
      <c r="J2" s="320"/>
      <c r="K2" s="308" t="s">
        <v>144</v>
      </c>
      <c r="L2" s="308" t="s">
        <v>539</v>
      </c>
      <c r="M2" s="308" t="s">
        <v>127</v>
      </c>
      <c r="N2" s="315" t="s">
        <v>128</v>
      </c>
    </row>
    <row r="3" spans="1:14" ht="18" customHeight="1">
      <c r="A3" s="306"/>
      <c r="B3" s="309"/>
      <c r="C3" s="325"/>
      <c r="D3" s="325"/>
      <c r="E3" s="309"/>
      <c r="F3" s="326"/>
      <c r="G3" s="326"/>
      <c r="H3" s="314"/>
      <c r="I3" s="314"/>
      <c r="J3" s="314"/>
      <c r="K3" s="314"/>
      <c r="L3" s="314"/>
      <c r="M3" s="314"/>
      <c r="N3" s="316"/>
    </row>
    <row r="4" spans="1:14" ht="18" customHeight="1">
      <c r="A4" s="306"/>
      <c r="B4" s="309"/>
      <c r="C4" s="322" t="s">
        <v>130</v>
      </c>
      <c r="D4" s="321" t="s">
        <v>25</v>
      </c>
      <c r="E4" s="309"/>
      <c r="F4" s="326"/>
      <c r="G4" s="326"/>
      <c r="H4" s="314"/>
      <c r="I4" s="314"/>
      <c r="J4" s="314"/>
      <c r="K4" s="314"/>
      <c r="L4" s="314"/>
      <c r="M4" s="314"/>
      <c r="N4" s="316"/>
    </row>
    <row r="5" spans="1:14" ht="18" customHeight="1">
      <c r="A5" s="306"/>
      <c r="B5" s="309"/>
      <c r="C5" s="309"/>
      <c r="D5" s="325"/>
      <c r="E5" s="309"/>
      <c r="F5" s="326"/>
      <c r="G5" s="326"/>
      <c r="H5" s="314"/>
      <c r="I5" s="314"/>
      <c r="J5" s="314"/>
      <c r="K5" s="314"/>
      <c r="L5" s="314"/>
      <c r="M5" s="314"/>
      <c r="N5" s="316"/>
    </row>
    <row r="6" spans="1:14" ht="15" customHeight="1">
      <c r="A6" s="306"/>
      <c r="B6" s="309"/>
      <c r="C6" s="77" t="s">
        <v>23</v>
      </c>
      <c r="D6" s="77" t="s">
        <v>24</v>
      </c>
      <c r="E6" s="77" t="s">
        <v>26</v>
      </c>
      <c r="F6" s="77" t="s">
        <v>27</v>
      </c>
      <c r="G6" s="77" t="s">
        <v>28</v>
      </c>
      <c r="H6" s="77" t="s">
        <v>29</v>
      </c>
      <c r="I6" s="321" t="s">
        <v>30</v>
      </c>
      <c r="J6" s="321"/>
      <c r="K6" s="77" t="s">
        <v>31</v>
      </c>
      <c r="L6" s="77" t="s">
        <v>126</v>
      </c>
      <c r="M6" s="124" t="s">
        <v>32</v>
      </c>
      <c r="N6" s="94" t="s">
        <v>129</v>
      </c>
    </row>
    <row r="7" spans="1:14" ht="15" customHeight="1" thickBot="1">
      <c r="A7" s="307"/>
      <c r="B7" s="310"/>
      <c r="C7" s="125" t="s">
        <v>121</v>
      </c>
      <c r="D7" s="125" t="s">
        <v>121</v>
      </c>
      <c r="E7" s="125" t="s">
        <v>121</v>
      </c>
      <c r="F7" s="125" t="s">
        <v>121</v>
      </c>
      <c r="G7" s="125" t="s">
        <v>121</v>
      </c>
      <c r="H7" s="125" t="s">
        <v>121</v>
      </c>
      <c r="I7" s="125" t="s">
        <v>124</v>
      </c>
      <c r="J7" s="125" t="s">
        <v>125</v>
      </c>
      <c r="K7" s="125" t="s">
        <v>121</v>
      </c>
      <c r="L7" s="125" t="s">
        <v>121</v>
      </c>
      <c r="M7" s="125" t="s">
        <v>121</v>
      </c>
      <c r="N7" s="126" t="s">
        <v>121</v>
      </c>
    </row>
    <row r="8" spans="1:14" ht="24" customHeight="1">
      <c r="A8" s="78">
        <v>1</v>
      </c>
      <c r="B8" s="79" t="s">
        <v>0</v>
      </c>
      <c r="C8" s="80">
        <v>0</v>
      </c>
      <c r="D8" s="80">
        <f>+C8</f>
        <v>0</v>
      </c>
      <c r="E8" s="81">
        <v>0</v>
      </c>
      <c r="F8" s="85"/>
      <c r="G8" s="85"/>
      <c r="H8" s="80">
        <v>0</v>
      </c>
      <c r="I8" s="80"/>
      <c r="J8" s="80">
        <v>0</v>
      </c>
      <c r="K8" s="85"/>
      <c r="L8" s="90">
        <f>+C8-J8</f>
        <v>0</v>
      </c>
      <c r="M8" s="80">
        <v>0</v>
      </c>
      <c r="N8" s="82">
        <f>+L8+M8</f>
        <v>0</v>
      </c>
    </row>
    <row r="9" spans="1:14" ht="24" customHeight="1">
      <c r="A9" s="83"/>
      <c r="B9" s="84"/>
      <c r="C9" s="85"/>
      <c r="D9" s="85"/>
      <c r="E9" s="85"/>
      <c r="F9" s="85"/>
      <c r="G9" s="85"/>
      <c r="H9" s="85"/>
      <c r="I9" s="85"/>
      <c r="J9" s="85"/>
      <c r="K9" s="85"/>
      <c r="L9" s="85"/>
      <c r="M9" s="85"/>
      <c r="N9" s="86"/>
    </row>
    <row r="10" spans="1:14" ht="24" customHeight="1">
      <c r="A10" s="83">
        <v>2</v>
      </c>
      <c r="B10" s="84" t="s">
        <v>1</v>
      </c>
      <c r="C10" s="87">
        <v>0</v>
      </c>
      <c r="D10" s="87">
        <f>+C10</f>
        <v>0</v>
      </c>
      <c r="E10" s="88">
        <v>0</v>
      </c>
      <c r="F10" s="85"/>
      <c r="G10" s="85"/>
      <c r="H10" s="87">
        <v>0</v>
      </c>
      <c r="I10" s="87"/>
      <c r="J10" s="87">
        <v>0</v>
      </c>
      <c r="K10" s="85"/>
      <c r="L10" s="134">
        <f>+C10-J10</f>
        <v>0</v>
      </c>
      <c r="M10" s="87">
        <v>0</v>
      </c>
      <c r="N10" s="89">
        <f>+M10+L10</f>
        <v>0</v>
      </c>
    </row>
    <row r="11" spans="1:14" ht="24" customHeight="1">
      <c r="A11" s="83"/>
      <c r="B11" s="84"/>
      <c r="C11" s="85"/>
      <c r="D11" s="85"/>
      <c r="E11" s="85"/>
      <c r="F11" s="85"/>
      <c r="G11" s="85"/>
      <c r="H11" s="85"/>
      <c r="I11" s="85"/>
      <c r="J11" s="85"/>
      <c r="K11" s="85"/>
      <c r="L11" s="85"/>
      <c r="M11" s="85"/>
      <c r="N11" s="86"/>
    </row>
    <row r="12" spans="1:14" ht="24" customHeight="1">
      <c r="A12" s="83">
        <v>3</v>
      </c>
      <c r="B12" s="84" t="s">
        <v>2</v>
      </c>
      <c r="C12" s="87">
        <v>0</v>
      </c>
      <c r="D12" s="87">
        <f>+C12</f>
        <v>0</v>
      </c>
      <c r="E12" s="88">
        <v>0</v>
      </c>
      <c r="F12" s="85"/>
      <c r="G12" s="85"/>
      <c r="H12" s="87">
        <v>0</v>
      </c>
      <c r="I12" s="87"/>
      <c r="J12" s="87">
        <v>0</v>
      </c>
      <c r="K12" s="85"/>
      <c r="L12" s="134">
        <f>+C12-J12</f>
        <v>0</v>
      </c>
      <c r="M12" s="87">
        <v>0</v>
      </c>
      <c r="N12" s="89">
        <f>+M12+L12</f>
        <v>0</v>
      </c>
    </row>
    <row r="13" spans="1:14" ht="24" customHeight="1">
      <c r="A13" s="83"/>
      <c r="B13" s="84"/>
      <c r="C13" s="85"/>
      <c r="D13" s="85"/>
      <c r="E13" s="85"/>
      <c r="F13" s="85"/>
      <c r="G13" s="85"/>
      <c r="H13" s="85"/>
      <c r="I13" s="85"/>
      <c r="J13" s="85"/>
      <c r="K13" s="85"/>
      <c r="L13" s="85"/>
      <c r="M13" s="85"/>
      <c r="N13" s="86"/>
    </row>
    <row r="14" spans="1:14" ht="24" customHeight="1">
      <c r="A14" s="83">
        <v>4</v>
      </c>
      <c r="B14" s="84" t="s">
        <v>3</v>
      </c>
      <c r="C14" s="87">
        <v>0</v>
      </c>
      <c r="D14" s="87">
        <f>+C14</f>
        <v>0</v>
      </c>
      <c r="E14" s="88">
        <v>0</v>
      </c>
      <c r="F14" s="85"/>
      <c r="G14" s="85"/>
      <c r="H14" s="87">
        <v>0</v>
      </c>
      <c r="I14" s="87"/>
      <c r="J14" s="87">
        <v>0</v>
      </c>
      <c r="K14" s="85"/>
      <c r="L14" s="134">
        <f>+C14-J14</f>
        <v>0</v>
      </c>
      <c r="M14" s="87">
        <v>0</v>
      </c>
      <c r="N14" s="89">
        <f>+M14+L14</f>
        <v>0</v>
      </c>
    </row>
    <row r="15" spans="1:14" ht="24" customHeight="1">
      <c r="A15" s="83"/>
      <c r="B15" s="84"/>
      <c r="C15" s="85"/>
      <c r="D15" s="85"/>
      <c r="E15" s="85"/>
      <c r="F15" s="85"/>
      <c r="G15" s="85"/>
      <c r="H15" s="85"/>
      <c r="I15" s="85"/>
      <c r="J15" s="85"/>
      <c r="K15" s="85"/>
      <c r="L15" s="85"/>
      <c r="M15" s="85"/>
      <c r="N15" s="86"/>
    </row>
    <row r="16" spans="1:14" ht="24" customHeight="1">
      <c r="A16" s="83">
        <v>5</v>
      </c>
      <c r="B16" s="84" t="s">
        <v>4</v>
      </c>
      <c r="C16" s="87">
        <v>0</v>
      </c>
      <c r="D16" s="87">
        <f>+C16</f>
        <v>0</v>
      </c>
      <c r="E16" s="88">
        <v>0</v>
      </c>
      <c r="F16" s="85"/>
      <c r="G16" s="85"/>
      <c r="H16" s="87">
        <v>0</v>
      </c>
      <c r="I16" s="87"/>
      <c r="J16" s="87">
        <v>0</v>
      </c>
      <c r="K16" s="85"/>
      <c r="L16" s="134">
        <f>+C16-J16</f>
        <v>0</v>
      </c>
      <c r="M16" s="87">
        <v>0</v>
      </c>
      <c r="N16" s="89">
        <f>+M16+L16</f>
        <v>0</v>
      </c>
    </row>
    <row r="17" spans="1:14" ht="24" customHeight="1">
      <c r="A17" s="83"/>
      <c r="B17" s="84"/>
      <c r="C17" s="85"/>
      <c r="D17" s="85"/>
      <c r="E17" s="85"/>
      <c r="F17" s="85"/>
      <c r="G17" s="85"/>
      <c r="H17" s="85"/>
      <c r="I17" s="85"/>
      <c r="J17" s="85"/>
      <c r="K17" s="85"/>
      <c r="L17" s="85"/>
      <c r="M17" s="85"/>
      <c r="N17" s="86"/>
    </row>
    <row r="18" spans="1:14" ht="24" customHeight="1">
      <c r="A18" s="83">
        <v>6</v>
      </c>
      <c r="B18" s="84" t="s">
        <v>5</v>
      </c>
      <c r="C18" s="87">
        <v>0</v>
      </c>
      <c r="D18" s="87">
        <f>+C18</f>
        <v>0</v>
      </c>
      <c r="E18" s="88">
        <v>0</v>
      </c>
      <c r="F18" s="85"/>
      <c r="G18" s="85"/>
      <c r="H18" s="87">
        <v>0</v>
      </c>
      <c r="I18" s="87"/>
      <c r="J18" s="87">
        <v>0</v>
      </c>
      <c r="K18" s="85"/>
      <c r="L18" s="134">
        <f>+C18-J18</f>
        <v>0</v>
      </c>
      <c r="M18" s="87">
        <v>0</v>
      </c>
      <c r="N18" s="89">
        <f>+M18+L18</f>
        <v>0</v>
      </c>
    </row>
    <row r="19" spans="1:14" ht="24" customHeight="1">
      <c r="A19" s="83"/>
      <c r="B19" s="84"/>
      <c r="C19" s="85"/>
      <c r="D19" s="85"/>
      <c r="E19" s="85"/>
      <c r="F19" s="85"/>
      <c r="G19" s="85"/>
      <c r="H19" s="85"/>
      <c r="I19" s="85"/>
      <c r="J19" s="85"/>
      <c r="K19" s="85"/>
      <c r="L19" s="85"/>
      <c r="M19" s="85"/>
      <c r="N19" s="86"/>
    </row>
    <row r="20" spans="1:14" ht="24" customHeight="1">
      <c r="A20" s="83">
        <v>7</v>
      </c>
      <c r="B20" s="84" t="s">
        <v>6</v>
      </c>
      <c r="C20" s="87">
        <v>0</v>
      </c>
      <c r="D20" s="87">
        <f>+C20</f>
        <v>0</v>
      </c>
      <c r="E20" s="88">
        <v>0</v>
      </c>
      <c r="F20" s="85"/>
      <c r="G20" s="85"/>
      <c r="H20" s="87">
        <v>0</v>
      </c>
      <c r="I20" s="87"/>
      <c r="J20" s="87">
        <v>0</v>
      </c>
      <c r="K20" s="85"/>
      <c r="L20" s="134">
        <f>+C20-J20</f>
        <v>0</v>
      </c>
      <c r="M20" s="87">
        <v>0</v>
      </c>
      <c r="N20" s="89">
        <f>+M20+L20</f>
        <v>0</v>
      </c>
    </row>
    <row r="21" spans="1:14" ht="24" customHeight="1">
      <c r="A21" s="83"/>
      <c r="B21" s="84"/>
      <c r="C21" s="85"/>
      <c r="D21" s="85"/>
      <c r="E21" s="85"/>
      <c r="F21" s="85"/>
      <c r="G21" s="85"/>
      <c r="H21" s="85"/>
      <c r="I21" s="85"/>
      <c r="J21" s="85"/>
      <c r="K21" s="85"/>
      <c r="L21" s="85"/>
      <c r="M21" s="85"/>
      <c r="N21" s="86"/>
    </row>
    <row r="22" spans="1:14" ht="24" customHeight="1">
      <c r="A22" s="83">
        <v>8</v>
      </c>
      <c r="B22" s="84" t="s">
        <v>7</v>
      </c>
      <c r="C22" s="87">
        <v>0</v>
      </c>
      <c r="D22" s="87">
        <f>+C22</f>
        <v>0</v>
      </c>
      <c r="E22" s="88">
        <v>0</v>
      </c>
      <c r="F22" s="85"/>
      <c r="G22" s="85"/>
      <c r="H22" s="87">
        <v>0</v>
      </c>
      <c r="I22" s="87"/>
      <c r="J22" s="87">
        <v>0</v>
      </c>
      <c r="K22" s="85"/>
      <c r="L22" s="134">
        <f>+C22-J22</f>
        <v>0</v>
      </c>
      <c r="M22" s="87">
        <v>0</v>
      </c>
      <c r="N22" s="89">
        <f>+M22+L22</f>
        <v>0</v>
      </c>
    </row>
    <row r="23" spans="1:14" ht="24" customHeight="1">
      <c r="A23" s="83"/>
      <c r="B23" s="84"/>
      <c r="C23" s="85"/>
      <c r="D23" s="85"/>
      <c r="E23" s="85"/>
      <c r="F23" s="85"/>
      <c r="G23" s="85"/>
      <c r="H23" s="85"/>
      <c r="I23" s="85"/>
      <c r="J23" s="85"/>
      <c r="K23" s="85"/>
      <c r="L23" s="85"/>
      <c r="M23" s="85"/>
      <c r="N23" s="86"/>
    </row>
    <row r="24" spans="1:14" ht="24" customHeight="1">
      <c r="A24" s="83">
        <v>9</v>
      </c>
      <c r="B24" s="84" t="s">
        <v>8</v>
      </c>
      <c r="C24" s="87">
        <v>0</v>
      </c>
      <c r="D24" s="87">
        <f>+C24</f>
        <v>0</v>
      </c>
      <c r="E24" s="88">
        <v>0</v>
      </c>
      <c r="F24" s="85"/>
      <c r="G24" s="85"/>
      <c r="H24" s="87">
        <v>0</v>
      </c>
      <c r="I24" s="87"/>
      <c r="J24" s="87">
        <v>0</v>
      </c>
      <c r="K24" s="85"/>
      <c r="L24" s="134">
        <f>+C24-J24</f>
        <v>0</v>
      </c>
      <c r="M24" s="87">
        <v>0</v>
      </c>
      <c r="N24" s="89">
        <f>+M24+L24</f>
        <v>0</v>
      </c>
    </row>
    <row r="25" spans="1:14" ht="24" customHeight="1">
      <c r="A25" s="83"/>
      <c r="B25" s="84"/>
      <c r="C25" s="85"/>
      <c r="D25" s="85"/>
      <c r="E25" s="85"/>
      <c r="F25" s="85"/>
      <c r="G25" s="85"/>
      <c r="H25" s="85"/>
      <c r="I25" s="85"/>
      <c r="J25" s="85"/>
      <c r="K25" s="85"/>
      <c r="L25" s="85"/>
      <c r="M25" s="85"/>
      <c r="N25" s="86"/>
    </row>
    <row r="26" spans="1:14" ht="24" customHeight="1">
      <c r="A26" s="83">
        <v>10</v>
      </c>
      <c r="B26" s="84" t="s">
        <v>9</v>
      </c>
      <c r="C26" s="87">
        <v>0</v>
      </c>
      <c r="D26" s="87">
        <f>+C26</f>
        <v>0</v>
      </c>
      <c r="E26" s="88">
        <v>0</v>
      </c>
      <c r="F26" s="85"/>
      <c r="G26" s="85"/>
      <c r="H26" s="87">
        <v>0</v>
      </c>
      <c r="I26" s="87"/>
      <c r="J26" s="87">
        <v>0</v>
      </c>
      <c r="K26" s="85"/>
      <c r="L26" s="134">
        <f>+C26-J26</f>
        <v>0</v>
      </c>
      <c r="M26" s="87">
        <v>0</v>
      </c>
      <c r="N26" s="89">
        <f>+M26+L26</f>
        <v>0</v>
      </c>
    </row>
    <row r="27" spans="1:14" ht="24" customHeight="1">
      <c r="A27" s="83"/>
      <c r="B27" s="84"/>
      <c r="C27" s="85"/>
      <c r="D27" s="85"/>
      <c r="E27" s="85"/>
      <c r="F27" s="85"/>
      <c r="G27" s="85"/>
      <c r="H27" s="85"/>
      <c r="I27" s="85"/>
      <c r="J27" s="85"/>
      <c r="K27" s="85"/>
      <c r="L27" s="85"/>
      <c r="M27" s="85"/>
      <c r="N27" s="86"/>
    </row>
    <row r="28" spans="1:14" ht="24" customHeight="1">
      <c r="A28" s="83">
        <v>11</v>
      </c>
      <c r="B28" s="84" t="s">
        <v>10</v>
      </c>
      <c r="C28" s="87">
        <v>0</v>
      </c>
      <c r="D28" s="87">
        <f>+C28</f>
        <v>0</v>
      </c>
      <c r="E28" s="88">
        <v>0</v>
      </c>
      <c r="F28" s="85"/>
      <c r="G28" s="85"/>
      <c r="H28" s="87">
        <v>0</v>
      </c>
      <c r="I28" s="87"/>
      <c r="J28" s="87">
        <v>0</v>
      </c>
      <c r="K28" s="85"/>
      <c r="L28" s="134">
        <f>+C28-J28</f>
        <v>0</v>
      </c>
      <c r="M28" s="87">
        <v>0</v>
      </c>
      <c r="N28" s="89">
        <f>+M28+L28</f>
        <v>0</v>
      </c>
    </row>
    <row r="29" spans="1:14" ht="24" customHeight="1">
      <c r="A29" s="83"/>
      <c r="B29" s="84"/>
      <c r="C29" s="85"/>
      <c r="D29" s="85"/>
      <c r="E29" s="85"/>
      <c r="F29" s="85"/>
      <c r="G29" s="85"/>
      <c r="H29" s="85"/>
      <c r="I29" s="85"/>
      <c r="J29" s="85"/>
      <c r="K29" s="85"/>
      <c r="L29" s="85"/>
      <c r="M29" s="85"/>
      <c r="N29" s="86"/>
    </row>
    <row r="30" spans="1:14" ht="24" customHeight="1">
      <c r="A30" s="83">
        <v>12</v>
      </c>
      <c r="B30" s="84" t="s">
        <v>11</v>
      </c>
      <c r="C30" s="87">
        <v>0</v>
      </c>
      <c r="D30" s="87">
        <f>+C30</f>
        <v>0</v>
      </c>
      <c r="E30" s="88">
        <v>0</v>
      </c>
      <c r="F30" s="85"/>
      <c r="G30" s="85"/>
      <c r="H30" s="87">
        <v>0</v>
      </c>
      <c r="I30" s="87"/>
      <c r="J30" s="87">
        <v>0</v>
      </c>
      <c r="K30" s="85"/>
      <c r="L30" s="134">
        <f>+C30-J30</f>
        <v>0</v>
      </c>
      <c r="M30" s="87">
        <v>0</v>
      </c>
      <c r="N30" s="89">
        <f>+M30+L30</f>
        <v>0</v>
      </c>
    </row>
    <row r="31" spans="1:14" ht="24" customHeight="1" thickBot="1">
      <c r="A31" s="127"/>
      <c r="B31" s="128"/>
      <c r="C31" s="95"/>
      <c r="D31" s="95"/>
      <c r="E31" s="95"/>
      <c r="F31" s="95"/>
      <c r="G31" s="95"/>
      <c r="H31" s="95"/>
      <c r="I31" s="95"/>
      <c r="J31" s="95"/>
      <c r="K31" s="95"/>
      <c r="L31" s="95"/>
      <c r="M31" s="95"/>
      <c r="N31" s="96"/>
    </row>
    <row r="32" spans="1:14" ht="24" customHeight="1">
      <c r="A32" s="78">
        <v>13</v>
      </c>
      <c r="B32" s="79" t="s">
        <v>12</v>
      </c>
      <c r="C32" s="90">
        <f t="shared" ref="C32:E32" si="0">IF(SUM(C8:C31)&gt;150000,T("LIMIT"),SUM(C8:C31))</f>
        <v>0</v>
      </c>
      <c r="D32" s="90">
        <f t="shared" si="0"/>
        <v>0</v>
      </c>
      <c r="E32" s="90">
        <f t="shared" si="0"/>
        <v>0</v>
      </c>
      <c r="F32" s="85"/>
      <c r="G32" s="85"/>
      <c r="H32" s="90">
        <f t="shared" ref="H32" si="1">IF(SUM(H8:H31)&gt;150000,T("LIMIT"),SUM(H8:H31))</f>
        <v>0</v>
      </c>
      <c r="I32" s="90"/>
      <c r="J32" s="90">
        <f>IF(SUM(J8:J31)&gt;150000,T("LIMIT"),SUM(J8:J31))</f>
        <v>0</v>
      </c>
      <c r="K32" s="85"/>
      <c r="L32" s="90">
        <f>IF(SUM(L8:L31)&gt;150000,T("LIMIT"),SUM(L8:L31))</f>
        <v>0</v>
      </c>
      <c r="M32" s="90">
        <f>IF(SUM(M8:M31)&gt;150000,T("LIMIT"),SUM(M8:M31))</f>
        <v>0</v>
      </c>
      <c r="N32" s="91">
        <f>IF(SUM(N8:N31)&gt;150000,T("LIMIT"),SUM(N8:N31))</f>
        <v>0</v>
      </c>
    </row>
    <row r="33" spans="1:14" ht="24" customHeight="1" thickBot="1">
      <c r="A33" s="92"/>
      <c r="B33" s="93"/>
      <c r="C33" s="93"/>
      <c r="D33" s="93"/>
      <c r="E33" s="93"/>
      <c r="F33" s="93"/>
      <c r="G33" s="97"/>
      <c r="H33" s="97"/>
      <c r="I33" s="97"/>
      <c r="J33" s="97"/>
      <c r="K33" s="97"/>
      <c r="L33" s="97"/>
      <c r="M33" s="97"/>
      <c r="N33" s="98"/>
    </row>
    <row r="34" spans="1:14" ht="12" customHeight="1">
      <c r="A34" s="311" t="s">
        <v>540</v>
      </c>
      <c r="B34" s="312"/>
      <c r="C34" s="312"/>
      <c r="D34" s="312"/>
      <c r="E34" s="312"/>
      <c r="F34" s="312"/>
      <c r="G34" s="313"/>
      <c r="H34" s="313"/>
      <c r="I34" s="313"/>
      <c r="J34" s="313"/>
      <c r="K34" s="313"/>
      <c r="L34" s="313"/>
      <c r="M34" s="313"/>
      <c r="N34" s="313"/>
    </row>
    <row r="35" spans="1:14">
      <c r="A35" s="303">
        <v>2</v>
      </c>
      <c r="B35" s="304"/>
      <c r="C35" s="304"/>
      <c r="D35" s="304"/>
      <c r="E35" s="304"/>
      <c r="F35" s="304"/>
      <c r="G35" s="199"/>
      <c r="H35" s="199"/>
      <c r="I35" s="199"/>
      <c r="J35" s="199"/>
      <c r="K35" s="199"/>
      <c r="L35" s="199"/>
      <c r="M35" s="199"/>
      <c r="N35" s="199"/>
    </row>
  </sheetData>
  <sheetProtection algorithmName="SHA-512" hashValue="K3OM2m4QA05fpMee77H7/LRgx5PixFSPk72rP42jfhovS0RauyjtwKOfj2uJq6AIvPGpvxDDCtIT5Gfd/sYd+g==" saltValue="MTmjMigsspZFpvuLsceLLA==" spinCount="100000" sheet="1" objects="1" scenarios="1"/>
  <mergeCells count="19">
    <mergeCell ref="A1:N1"/>
    <mergeCell ref="I2:J5"/>
    <mergeCell ref="I6:J6"/>
    <mergeCell ref="M2:M5"/>
    <mergeCell ref="E2:E5"/>
    <mergeCell ref="C4:C5"/>
    <mergeCell ref="C2:D3"/>
    <mergeCell ref="F2:F5"/>
    <mergeCell ref="D4:D5"/>
    <mergeCell ref="G2:G5"/>
    <mergeCell ref="A35:N35"/>
    <mergeCell ref="A2:A7"/>
    <mergeCell ref="B2:B7"/>
    <mergeCell ref="A34:F34"/>
    <mergeCell ref="G34:N34"/>
    <mergeCell ref="H2:H5"/>
    <mergeCell ref="K2:K5"/>
    <mergeCell ref="L2:L5"/>
    <mergeCell ref="N2:N5"/>
  </mergeCells>
  <phoneticPr fontId="14" type="noConversion"/>
  <printOptions horizontalCentered="1" verticalCentered="1"/>
  <pageMargins left="0.19685039370078741" right="0.19685039370078741" top="0.43307086614173229" bottom="0.43307086614173229" header="0.31496062992125984" footer="0.31496062992125984"/>
  <pageSetup paperSize="9" scale="6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outlinePr summaryBelow="0" summaryRight="0"/>
    <pageSetUpPr autoPageBreaks="0" fitToPage="1"/>
  </sheetPr>
  <dimension ref="A1:J43"/>
  <sheetViews>
    <sheetView showZeros="0" showOutlineSymbols="0" zoomScaleNormal="100" workbookViewId="0">
      <selection activeCell="A2" sqref="A2:A4"/>
    </sheetView>
  </sheetViews>
  <sheetFormatPr defaultColWidth="9.140625" defaultRowHeight="12.75"/>
  <cols>
    <col min="1" max="1" width="7.5703125" style="5" customWidth="1"/>
    <col min="2" max="4" width="10.7109375" style="5" customWidth="1"/>
    <col min="5" max="5" width="10.7109375" style="1" customWidth="1"/>
    <col min="6" max="6" width="10.7109375" style="5" customWidth="1"/>
    <col min="7" max="8" width="21.7109375" style="5" customWidth="1"/>
    <col min="9" max="16384" width="9.140625" style="4"/>
  </cols>
  <sheetData>
    <row r="1" spans="1:8" ht="13.5" thickBot="1">
      <c r="A1" s="417" t="s">
        <v>133</v>
      </c>
      <c r="B1" s="319"/>
      <c r="C1" s="319"/>
      <c r="D1" s="319"/>
      <c r="E1" s="319"/>
      <c r="F1" s="319"/>
      <c r="G1" s="319"/>
      <c r="H1" s="319"/>
    </row>
    <row r="2" spans="1:8" ht="15" customHeight="1">
      <c r="A2" s="418"/>
      <c r="B2" s="420"/>
      <c r="C2" s="421"/>
      <c r="D2" s="421"/>
      <c r="E2" s="421"/>
      <c r="F2" s="422"/>
      <c r="G2" s="429" t="s">
        <v>134</v>
      </c>
      <c r="H2" s="432" t="s">
        <v>135</v>
      </c>
    </row>
    <row r="3" spans="1:8" ht="15" customHeight="1">
      <c r="A3" s="419"/>
      <c r="B3" s="423"/>
      <c r="C3" s="424"/>
      <c r="D3" s="424"/>
      <c r="E3" s="424"/>
      <c r="F3" s="425"/>
      <c r="G3" s="430"/>
      <c r="H3" s="433"/>
    </row>
    <row r="4" spans="1:8" ht="15" customHeight="1" thickBot="1">
      <c r="A4" s="408"/>
      <c r="B4" s="426"/>
      <c r="C4" s="427"/>
      <c r="D4" s="427"/>
      <c r="E4" s="427"/>
      <c r="F4" s="428"/>
      <c r="G4" s="431"/>
      <c r="H4" s="434"/>
    </row>
    <row r="5" spans="1:8" ht="36" customHeight="1">
      <c r="A5" s="14" t="s">
        <v>103</v>
      </c>
      <c r="B5" s="414" t="s">
        <v>541</v>
      </c>
      <c r="C5" s="415"/>
      <c r="D5" s="415"/>
      <c r="E5" s="415"/>
      <c r="F5" s="416"/>
      <c r="G5" s="29">
        <f>+'2strana'!C32</f>
        <v>0</v>
      </c>
      <c r="H5" s="9"/>
    </row>
    <row r="6" spans="1:8" ht="36" customHeight="1">
      <c r="A6" s="15" t="s">
        <v>104</v>
      </c>
      <c r="B6" s="411" t="s">
        <v>144</v>
      </c>
      <c r="C6" s="412"/>
      <c r="D6" s="412"/>
      <c r="E6" s="412"/>
      <c r="F6" s="413"/>
      <c r="G6" s="136"/>
      <c r="H6" s="16"/>
    </row>
    <row r="7" spans="1:8" ht="36" customHeight="1">
      <c r="A7" s="15" t="s">
        <v>105</v>
      </c>
      <c r="B7" s="411" t="s">
        <v>144</v>
      </c>
      <c r="C7" s="412"/>
      <c r="D7" s="412"/>
      <c r="E7" s="412"/>
      <c r="F7" s="413"/>
      <c r="G7" s="136"/>
      <c r="H7" s="16"/>
    </row>
    <row r="8" spans="1:8" ht="36" customHeight="1">
      <c r="A8" s="15" t="s">
        <v>136</v>
      </c>
      <c r="B8" s="411" t="s">
        <v>542</v>
      </c>
      <c r="C8" s="412"/>
      <c r="D8" s="412"/>
      <c r="E8" s="412"/>
      <c r="F8" s="413"/>
      <c r="G8" s="30">
        <f>+'2strana'!N32</f>
        <v>0</v>
      </c>
      <c r="H8" s="16"/>
    </row>
    <row r="9" spans="1:8" ht="18" customHeight="1">
      <c r="A9" s="407" t="s">
        <v>137</v>
      </c>
      <c r="B9" s="405" t="s">
        <v>145</v>
      </c>
      <c r="C9" s="298"/>
      <c r="D9" s="298"/>
      <c r="E9" s="298"/>
      <c r="F9" s="406"/>
      <c r="G9" s="398">
        <f>+G8-G5</f>
        <v>0</v>
      </c>
      <c r="H9" s="9"/>
    </row>
    <row r="10" spans="1:8" ht="18" customHeight="1" thickBot="1">
      <c r="A10" s="408"/>
      <c r="B10" s="400" t="s">
        <v>543</v>
      </c>
      <c r="C10" s="401"/>
      <c r="D10" s="401"/>
      <c r="E10" s="401"/>
      <c r="F10" s="402"/>
      <c r="G10" s="399"/>
      <c r="H10" s="10"/>
    </row>
    <row r="11" spans="1:8" ht="15" customHeight="1">
      <c r="A11" s="409"/>
      <c r="B11" s="410"/>
      <c r="C11" s="410"/>
      <c r="D11" s="410"/>
      <c r="E11" s="410"/>
      <c r="F11" s="410"/>
      <c r="G11" s="410"/>
      <c r="H11" s="410"/>
    </row>
    <row r="12" spans="1:8" ht="15" customHeight="1" thickBot="1">
      <c r="A12" s="298" t="s">
        <v>33</v>
      </c>
      <c r="B12" s="193"/>
      <c r="C12" s="193"/>
      <c r="D12" s="193"/>
      <c r="E12" s="193"/>
      <c r="F12" s="193"/>
      <c r="G12" s="193"/>
      <c r="H12" s="193"/>
    </row>
    <row r="13" spans="1:8" ht="15" customHeight="1" thickBot="1">
      <c r="A13" s="8"/>
      <c r="B13" s="404"/>
      <c r="C13" s="193"/>
      <c r="D13" s="193"/>
      <c r="E13" s="193"/>
      <c r="F13" s="193"/>
      <c r="G13" s="193"/>
      <c r="H13" s="193"/>
    </row>
    <row r="14" spans="1:8" ht="24" customHeight="1">
      <c r="A14" s="403" t="s">
        <v>544</v>
      </c>
      <c r="B14" s="403"/>
      <c r="C14" s="403"/>
      <c r="D14" s="403"/>
      <c r="E14" s="403"/>
      <c r="F14" s="403"/>
      <c r="G14" s="403"/>
      <c r="H14" s="403"/>
    </row>
    <row r="15" spans="1:8" ht="18" customHeight="1">
      <c r="A15" s="375" t="s">
        <v>151</v>
      </c>
      <c r="B15" s="376"/>
      <c r="C15" s="376"/>
      <c r="D15" s="376"/>
      <c r="E15" s="376"/>
      <c r="F15" s="376"/>
      <c r="G15" s="376"/>
      <c r="H15" s="376"/>
    </row>
    <row r="16" spans="1:8" ht="18" customHeight="1">
      <c r="A16" s="346" t="str">
        <f>+CONCATENATE(ZAKL_DATA!D30," ",+ZAKL_DATA!D31," ",ZAKL_DATA!D32)</f>
        <v xml:space="preserve">  </v>
      </c>
      <c r="B16" s="347"/>
      <c r="C16" s="347"/>
      <c r="D16" s="347"/>
      <c r="E16" s="347"/>
      <c r="F16" s="347"/>
      <c r="G16" s="347"/>
      <c r="H16" s="348"/>
    </row>
    <row r="17" spans="1:10" ht="18" customHeight="1">
      <c r="A17" s="358" t="s">
        <v>529</v>
      </c>
      <c r="B17" s="359"/>
      <c r="C17" s="359"/>
      <c r="D17" s="213"/>
      <c r="E17" s="213"/>
      <c r="F17" s="213"/>
      <c r="G17" s="213"/>
      <c r="H17" s="213"/>
    </row>
    <row r="18" spans="1:10" ht="18" customHeight="1">
      <c r="A18" s="374">
        <f>+ZAKL_DATA!D33</f>
        <v>0</v>
      </c>
      <c r="B18" s="347"/>
      <c r="C18" s="348"/>
      <c r="D18" s="360"/>
      <c r="E18" s="254"/>
      <c r="F18" s="254"/>
      <c r="G18" s="254"/>
      <c r="H18" s="254"/>
    </row>
    <row r="19" spans="1:10" ht="18" customHeight="1">
      <c r="A19" s="375" t="s">
        <v>530</v>
      </c>
      <c r="B19" s="376"/>
      <c r="C19" s="376"/>
      <c r="D19" s="376"/>
      <c r="E19" s="376"/>
      <c r="F19" s="376"/>
      <c r="G19" s="376"/>
      <c r="H19" s="376"/>
    </row>
    <row r="20" spans="1:10" ht="18" customHeight="1">
      <c r="A20" s="346">
        <f>+ZAKL_DATA!D35</f>
        <v>0</v>
      </c>
      <c r="B20" s="347"/>
      <c r="C20" s="347"/>
      <c r="D20" s="347"/>
      <c r="E20" s="347"/>
      <c r="F20" s="347"/>
      <c r="G20" s="347"/>
      <c r="H20" s="348"/>
    </row>
    <row r="21" spans="1:10" ht="26.1" customHeight="1">
      <c r="A21" s="377"/>
      <c r="B21" s="378"/>
      <c r="C21" s="378"/>
      <c r="D21" s="378"/>
      <c r="E21" s="378"/>
      <c r="F21" s="378"/>
      <c r="G21" s="378"/>
      <c r="H21" s="378"/>
    </row>
    <row r="22" spans="1:10" ht="26.1" customHeight="1" thickBot="1">
      <c r="A22" s="351"/>
      <c r="B22" s="351"/>
      <c r="C22" s="351"/>
      <c r="D22" s="351"/>
      <c r="E22" s="351"/>
      <c r="F22" s="351"/>
      <c r="G22" s="351"/>
      <c r="H22" s="351"/>
    </row>
    <row r="23" spans="1:10" ht="18" customHeight="1">
      <c r="A23" s="385" t="s">
        <v>545</v>
      </c>
      <c r="B23" s="386"/>
      <c r="C23" s="353"/>
      <c r="D23" s="353"/>
      <c r="E23" s="352" t="s">
        <v>546</v>
      </c>
      <c r="F23" s="353"/>
      <c r="G23" s="353"/>
      <c r="H23" s="354"/>
    </row>
    <row r="24" spans="1:10" ht="18" customHeight="1">
      <c r="A24" s="387"/>
      <c r="B24" s="388"/>
      <c r="C24" s="388"/>
      <c r="D24" s="389"/>
      <c r="E24" s="122"/>
      <c r="F24" s="397"/>
      <c r="G24" s="380"/>
      <c r="H24" s="381"/>
      <c r="I24" s="99"/>
      <c r="J24" s="99"/>
    </row>
    <row r="25" spans="1:10" ht="15" customHeight="1">
      <c r="A25" s="367" t="s">
        <v>99</v>
      </c>
      <c r="B25" s="368"/>
      <c r="C25" s="368"/>
      <c r="D25" s="368"/>
      <c r="E25" s="368"/>
      <c r="F25" s="368"/>
      <c r="G25" s="368"/>
      <c r="H25" s="369"/>
      <c r="I25" s="101"/>
      <c r="J25" s="101"/>
    </row>
    <row r="26" spans="1:10" ht="18" customHeight="1">
      <c r="A26" s="349" t="str">
        <f>+CONCATENATE(ZAKL_DATA!D20," ",ZAKL_DATA!D21," ",ZAKL_DATA!D22)</f>
        <v xml:space="preserve">  </v>
      </c>
      <c r="B26" s="268"/>
      <c r="C26" s="268"/>
      <c r="D26" s="268"/>
      <c r="E26" s="268"/>
      <c r="F26" s="268"/>
      <c r="G26" s="268"/>
      <c r="H26" s="350"/>
    </row>
    <row r="27" spans="1:10" ht="15" customHeight="1">
      <c r="A27" s="361" t="s">
        <v>106</v>
      </c>
      <c r="B27" s="362"/>
      <c r="C27" s="362"/>
      <c r="D27" s="362"/>
      <c r="E27" s="362"/>
      <c r="F27" s="362"/>
      <c r="G27" s="362"/>
      <c r="H27" s="363"/>
      <c r="I27" s="101"/>
      <c r="J27" s="101"/>
    </row>
    <row r="28" spans="1:10" ht="18" customHeight="1">
      <c r="A28" s="382"/>
      <c r="B28" s="383"/>
      <c r="C28" s="383"/>
      <c r="D28" s="383"/>
      <c r="E28" s="383"/>
      <c r="F28" s="383"/>
      <c r="G28" s="383"/>
      <c r="H28" s="384"/>
    </row>
    <row r="29" spans="1:10" ht="15" customHeight="1">
      <c r="A29" s="364" t="s">
        <v>547</v>
      </c>
      <c r="B29" s="365"/>
      <c r="C29" s="365"/>
      <c r="D29" s="365"/>
      <c r="E29" s="365"/>
      <c r="F29" s="365"/>
      <c r="G29" s="365"/>
      <c r="H29" s="366"/>
      <c r="I29" s="102"/>
      <c r="J29" s="102"/>
    </row>
    <row r="30" spans="1:10" ht="15" customHeight="1">
      <c r="A30" s="379" t="s">
        <v>548</v>
      </c>
      <c r="B30" s="380"/>
      <c r="C30" s="380"/>
      <c r="D30" s="380"/>
      <c r="E30" s="380"/>
      <c r="F30" s="380"/>
      <c r="G30" s="380"/>
      <c r="H30" s="381"/>
      <c r="I30" s="102"/>
      <c r="J30" s="102"/>
    </row>
    <row r="31" spans="1:10" s="18" customFormat="1" ht="15" customHeight="1">
      <c r="A31" s="367" t="s">
        <v>100</v>
      </c>
      <c r="B31" s="368"/>
      <c r="C31" s="368"/>
      <c r="D31" s="368"/>
      <c r="E31" s="368"/>
      <c r="F31" s="368"/>
      <c r="G31" s="368"/>
      <c r="H31" s="369"/>
      <c r="I31" s="101"/>
      <c r="J31" s="101"/>
    </row>
    <row r="32" spans="1:10" ht="18" customHeight="1">
      <c r="A32" s="349" t="str">
        <f>+CONCATENATE(ZAKL_DATA!D14," ",ZAKL_DATA!D15," ",ZAKL_DATA!D16," / ",ZAKL_DATA!D17)</f>
        <v xml:space="preserve">   / </v>
      </c>
      <c r="B32" s="268"/>
      <c r="C32" s="268"/>
      <c r="D32" s="268"/>
      <c r="E32" s="268"/>
      <c r="F32" s="268"/>
      <c r="G32" s="268"/>
      <c r="H32" s="350"/>
    </row>
    <row r="33" spans="1:8" ht="5.0999999999999996" customHeight="1" thickBot="1">
      <c r="A33" s="355"/>
      <c r="B33" s="356"/>
      <c r="C33" s="356"/>
      <c r="D33" s="356"/>
      <c r="E33" s="356"/>
      <c r="F33" s="356"/>
      <c r="G33" s="356"/>
      <c r="H33" s="357"/>
    </row>
    <row r="34" spans="1:8" ht="5.0999999999999996" customHeight="1" thickBot="1">
      <c r="A34" s="370"/>
      <c r="B34" s="371"/>
      <c r="C34" s="371"/>
      <c r="D34" s="371"/>
      <c r="E34" s="371"/>
      <c r="F34" s="371"/>
      <c r="G34" s="371"/>
      <c r="H34" s="371"/>
    </row>
    <row r="35" spans="1:8" ht="18" customHeight="1">
      <c r="A35" s="394" t="s">
        <v>138</v>
      </c>
      <c r="B35" s="395"/>
      <c r="C35" s="395"/>
      <c r="D35" s="395"/>
      <c r="E35" s="395"/>
      <c r="F35" s="395"/>
      <c r="G35" s="395"/>
      <c r="H35" s="396"/>
    </row>
    <row r="36" spans="1:8" s="18" customFormat="1" ht="21.95" customHeight="1">
      <c r="A36" s="342" t="s">
        <v>14</v>
      </c>
      <c r="B36" s="343"/>
      <c r="C36" s="344" t="s">
        <v>34</v>
      </c>
      <c r="D36" s="345"/>
      <c r="E36" s="345"/>
      <c r="F36" s="345"/>
      <c r="G36" s="334" t="s">
        <v>101</v>
      </c>
      <c r="H36" s="335"/>
    </row>
    <row r="37" spans="1:8" ht="18" customHeight="1">
      <c r="A37" s="340">
        <f ca="1">+TODAY()</f>
        <v>45622</v>
      </c>
      <c r="B37" s="341"/>
      <c r="C37" s="345"/>
      <c r="D37" s="345"/>
      <c r="E37" s="345"/>
      <c r="F37" s="345"/>
      <c r="G37" s="336"/>
      <c r="H37" s="337"/>
    </row>
    <row r="38" spans="1:8" ht="28.5" customHeight="1">
      <c r="A38" s="332"/>
      <c r="B38" s="333"/>
      <c r="C38" s="345"/>
      <c r="D38" s="345"/>
      <c r="E38" s="345"/>
      <c r="F38" s="345"/>
      <c r="G38" s="338"/>
      <c r="H38" s="339"/>
    </row>
    <row r="39" spans="1:8" ht="10.5" customHeight="1" thickBot="1">
      <c r="A39" s="329"/>
      <c r="B39" s="330"/>
      <c r="C39" s="330"/>
      <c r="D39" s="330"/>
      <c r="E39" s="330"/>
      <c r="F39" s="330"/>
      <c r="G39" s="330"/>
      <c r="H39" s="331"/>
    </row>
    <row r="40" spans="1:8" ht="45" customHeight="1">
      <c r="A40" s="327"/>
      <c r="B40" s="328"/>
      <c r="C40" s="328"/>
      <c r="D40" s="328"/>
      <c r="E40" s="328"/>
      <c r="F40" s="328"/>
      <c r="G40" s="328"/>
      <c r="H40" s="328"/>
    </row>
    <row r="41" spans="1:8" ht="45" customHeight="1">
      <c r="A41" s="392"/>
      <c r="B41" s="393"/>
      <c r="C41" s="393"/>
      <c r="D41" s="393"/>
      <c r="E41" s="393"/>
      <c r="F41" s="393"/>
      <c r="G41" s="393"/>
      <c r="H41" s="393"/>
    </row>
    <row r="42" spans="1:8" ht="18" customHeight="1">
      <c r="A42" s="390" t="str">
        <f>+'1strana'!A46:M46</f>
        <v>Formulář zpracovala ASPEKT HM, daňová, účetní a auditorská kancelář, www.danovapriznani.cz, business.center.cz</v>
      </c>
      <c r="B42" s="391"/>
      <c r="C42" s="391"/>
      <c r="D42" s="391"/>
      <c r="E42" s="391"/>
      <c r="F42" s="391"/>
      <c r="G42" s="391"/>
      <c r="H42" s="391"/>
    </row>
    <row r="43" spans="1:8">
      <c r="A43" s="372">
        <v>3</v>
      </c>
      <c r="B43" s="373"/>
      <c r="C43" s="373"/>
      <c r="D43" s="373"/>
      <c r="E43" s="373"/>
      <c r="F43" s="373"/>
      <c r="G43" s="373"/>
      <c r="H43" s="373"/>
    </row>
  </sheetData>
  <sheetProtection algorithmName="SHA-512" hashValue="LzcolRwsVjVCQhiAGIXm4XKdmLRYuJ14MXqN0HR1TqgqgSpryJlv28mhezHvzJvxMAYYNibmjg86A1Os5cWSVA==" saltValue="zhQ6F9hEWuMGxZDGzMzlPw==" spinCount="100000" sheet="1" objects="1" scenarios="1"/>
  <mergeCells count="52">
    <mergeCell ref="B6:F6"/>
    <mergeCell ref="B7:F7"/>
    <mergeCell ref="B5:F5"/>
    <mergeCell ref="B8:F8"/>
    <mergeCell ref="A1:H1"/>
    <mergeCell ref="A2:A4"/>
    <mergeCell ref="B2:F4"/>
    <mergeCell ref="G2:G4"/>
    <mergeCell ref="H2:H4"/>
    <mergeCell ref="G9:G10"/>
    <mergeCell ref="B10:F10"/>
    <mergeCell ref="A14:H14"/>
    <mergeCell ref="A15:H15"/>
    <mergeCell ref="B13:H13"/>
    <mergeCell ref="B9:F9"/>
    <mergeCell ref="A9:A10"/>
    <mergeCell ref="A11:H11"/>
    <mergeCell ref="A12:H12"/>
    <mergeCell ref="A34:H34"/>
    <mergeCell ref="A43:H43"/>
    <mergeCell ref="A18:C18"/>
    <mergeCell ref="A19:H19"/>
    <mergeCell ref="A20:H20"/>
    <mergeCell ref="A21:H21"/>
    <mergeCell ref="A32:H32"/>
    <mergeCell ref="A30:H30"/>
    <mergeCell ref="A28:H28"/>
    <mergeCell ref="A23:D23"/>
    <mergeCell ref="A24:D24"/>
    <mergeCell ref="A42:H42"/>
    <mergeCell ref="A41:H41"/>
    <mergeCell ref="A31:H31"/>
    <mergeCell ref="A35:H35"/>
    <mergeCell ref="F24:H24"/>
    <mergeCell ref="A16:H16"/>
    <mergeCell ref="A26:H26"/>
    <mergeCell ref="A22:H22"/>
    <mergeCell ref="E23:H23"/>
    <mergeCell ref="A33:H33"/>
    <mergeCell ref="A17:H17"/>
    <mergeCell ref="D18:H18"/>
    <mergeCell ref="A27:H27"/>
    <mergeCell ref="A29:H29"/>
    <mergeCell ref="A25:H25"/>
    <mergeCell ref="A40:H40"/>
    <mergeCell ref="A39:H39"/>
    <mergeCell ref="A38:B38"/>
    <mergeCell ref="G36:H36"/>
    <mergeCell ref="G37:H38"/>
    <mergeCell ref="A37:B37"/>
    <mergeCell ref="A36:B36"/>
    <mergeCell ref="C36:F38"/>
  </mergeCells>
  <phoneticPr fontId="14" type="noConversion"/>
  <printOptions horizontalCentered="1" verticalCentered="1"/>
  <pageMargins left="0.39370078740157483" right="0.39370078740157483" top="0.43307086614173229" bottom="0.43307086614173229" header="0.31496062992125984" footer="0.31496062992125984"/>
  <pageSetup paperSize="9" scale="9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AT215"/>
  <sheetViews>
    <sheetView zoomScaleNormal="100" workbookViewId="0">
      <selection activeCell="C25" sqref="C25"/>
    </sheetView>
  </sheetViews>
  <sheetFormatPr defaultColWidth="9.140625" defaultRowHeight="12.75"/>
  <cols>
    <col min="1" max="1" width="4.5703125" style="4" customWidth="1"/>
    <col min="2" max="2" width="18.7109375" style="4" customWidth="1"/>
    <col min="3" max="3" width="20.5703125" style="4" customWidth="1"/>
    <col min="4" max="6" width="18.7109375" style="4" customWidth="1"/>
    <col min="7" max="46" width="9.140625" style="11"/>
    <col min="47" max="16384" width="9.140625" style="4"/>
  </cols>
  <sheetData>
    <row r="1" spans="1:6" ht="15" customHeight="1">
      <c r="A1" s="437" t="s">
        <v>549</v>
      </c>
      <c r="B1" s="193"/>
      <c r="C1" s="193"/>
      <c r="D1" s="193"/>
      <c r="E1" s="193"/>
      <c r="F1" s="193"/>
    </row>
    <row r="2" spans="1:6" ht="15" customHeight="1">
      <c r="A2" s="193"/>
      <c r="B2" s="193"/>
      <c r="C2" s="193"/>
      <c r="D2" s="193"/>
      <c r="E2" s="193"/>
      <c r="F2" s="193"/>
    </row>
    <row r="3" spans="1:6" ht="15" customHeight="1">
      <c r="A3" s="193"/>
      <c r="B3" s="193"/>
      <c r="C3" s="193"/>
      <c r="D3" s="193"/>
      <c r="E3" s="193"/>
      <c r="F3" s="193"/>
    </row>
    <row r="4" spans="1:6" ht="34.5" customHeight="1">
      <c r="A4" s="435" t="s">
        <v>142</v>
      </c>
      <c r="B4" s="436"/>
      <c r="C4" s="436"/>
      <c r="D4" s="436"/>
      <c r="E4" s="447" t="s">
        <v>19</v>
      </c>
      <c r="F4" s="448"/>
    </row>
    <row r="5" spans="1:6" ht="20.100000000000001" customHeight="1">
      <c r="A5" s="454" t="str">
        <f>+CONCATENATE('1strana'!A3)</f>
        <v>0</v>
      </c>
      <c r="B5" s="455"/>
      <c r="C5" s="456"/>
      <c r="D5" s="451"/>
      <c r="E5" s="449"/>
      <c r="F5" s="450"/>
    </row>
    <row r="6" spans="1:6" ht="20.100000000000001" customHeight="1">
      <c r="A6" s="452" t="s">
        <v>143</v>
      </c>
      <c r="B6" s="453"/>
      <c r="C6" s="453"/>
      <c r="D6" s="193"/>
      <c r="E6" s="440"/>
      <c r="F6" s="440"/>
    </row>
    <row r="7" spans="1:6" ht="20.100000000000001" customHeight="1">
      <c r="A7" s="454" t="str">
        <f>+CONCATENATE('1strana'!A5)</f>
        <v>0</v>
      </c>
      <c r="B7" s="455"/>
      <c r="C7" s="456"/>
      <c r="D7" s="193"/>
      <c r="E7" s="441" t="s">
        <v>107</v>
      </c>
      <c r="F7" s="442"/>
    </row>
    <row r="8" spans="1:6" ht="20.100000000000001" customHeight="1">
      <c r="A8" s="452" t="s">
        <v>537</v>
      </c>
      <c r="B8" s="457"/>
      <c r="C8" s="457"/>
      <c r="D8" s="193"/>
      <c r="E8" s="443"/>
      <c r="F8" s="444"/>
    </row>
    <row r="9" spans="1:6" ht="20.100000000000001" customHeight="1">
      <c r="A9" s="454" t="str">
        <f>+'1strana'!A7</f>
        <v>CZ</v>
      </c>
      <c r="B9" s="455"/>
      <c r="C9" s="456"/>
      <c r="D9" s="193"/>
      <c r="E9" s="443"/>
      <c r="F9" s="444"/>
    </row>
    <row r="10" spans="1:6" ht="20.100000000000001" customHeight="1">
      <c r="A10" s="193"/>
      <c r="B10" s="193"/>
      <c r="C10" s="193"/>
      <c r="D10" s="281"/>
      <c r="E10" s="445"/>
      <c r="F10" s="446"/>
    </row>
    <row r="11" spans="1:6" ht="15" customHeight="1">
      <c r="A11" s="451"/>
      <c r="B11" s="193"/>
      <c r="C11" s="193"/>
      <c r="D11" s="193"/>
      <c r="E11" s="193"/>
      <c r="F11" s="193"/>
    </row>
    <row r="12" spans="1:6" ht="26.25">
      <c r="A12" s="458" t="s">
        <v>35</v>
      </c>
      <c r="B12" s="459"/>
      <c r="C12" s="459"/>
      <c r="D12" s="459"/>
      <c r="E12" s="459"/>
      <c r="F12" s="459"/>
    </row>
    <row r="13" spans="1:6" ht="15.75">
      <c r="A13" s="460" t="s">
        <v>108</v>
      </c>
      <c r="B13" s="193"/>
      <c r="C13" s="193"/>
      <c r="D13" s="193"/>
      <c r="E13" s="193"/>
      <c r="F13" s="193"/>
    </row>
    <row r="14" spans="1:6" ht="15">
      <c r="A14" s="461" t="s">
        <v>515</v>
      </c>
      <c r="B14" s="193"/>
      <c r="C14" s="178" t="s">
        <v>516</v>
      </c>
      <c r="D14" s="462" t="s">
        <v>518</v>
      </c>
      <c r="E14" s="463"/>
      <c r="F14" s="179"/>
    </row>
    <row r="15" spans="1:6" ht="15.75">
      <c r="A15" s="116"/>
      <c r="B15" s="116" t="s">
        <v>109</v>
      </c>
      <c r="C15" s="12" t="str">
        <f>+'1strana'!E14</f>
        <v>1.1.2024</v>
      </c>
      <c r="D15" s="13" t="s">
        <v>17</v>
      </c>
      <c r="E15" s="12" t="str">
        <f>+'1strana'!H14</f>
        <v>31.12.2024</v>
      </c>
      <c r="F15" s="118"/>
    </row>
    <row r="16" spans="1:6" ht="15" customHeight="1">
      <c r="A16" s="451"/>
      <c r="B16" s="193"/>
      <c r="C16" s="193"/>
      <c r="D16" s="193"/>
      <c r="E16" s="193"/>
      <c r="F16" s="193"/>
    </row>
    <row r="17" spans="1:46" s="18" customFormat="1" ht="15" customHeight="1">
      <c r="A17" s="438" t="s">
        <v>146</v>
      </c>
      <c r="B17" s="290"/>
      <c r="C17" s="290"/>
      <c r="D17" s="290"/>
      <c r="E17" s="290"/>
      <c r="F17" s="290"/>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row>
    <row r="18" spans="1:46" s="18" customFormat="1" ht="15" customHeight="1" thickBot="1">
      <c r="A18" s="439"/>
      <c r="B18" s="439"/>
      <c r="C18" s="439"/>
      <c r="D18" s="439"/>
      <c r="E18" s="439"/>
      <c r="F18" s="439"/>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row>
    <row r="19" spans="1:46" ht="18.95" customHeight="1">
      <c r="A19" s="469" t="s">
        <v>16</v>
      </c>
      <c r="B19" s="19" t="s">
        <v>23</v>
      </c>
      <c r="C19" s="20" t="s">
        <v>24</v>
      </c>
      <c r="D19" s="20" t="s">
        <v>26</v>
      </c>
      <c r="E19" s="20" t="s">
        <v>27</v>
      </c>
      <c r="F19" s="21" t="s">
        <v>28</v>
      </c>
    </row>
    <row r="20" spans="1:46" ht="18.95" customHeight="1">
      <c r="A20" s="470"/>
      <c r="B20" s="466" t="s">
        <v>520</v>
      </c>
      <c r="C20" s="466" t="s">
        <v>153</v>
      </c>
      <c r="D20" s="466" t="s">
        <v>38</v>
      </c>
      <c r="E20" s="466" t="s">
        <v>39</v>
      </c>
      <c r="F20" s="476" t="s">
        <v>40</v>
      </c>
    </row>
    <row r="21" spans="1:46" ht="18.95" customHeight="1">
      <c r="A21" s="470"/>
      <c r="B21" s="467"/>
      <c r="C21" s="467"/>
      <c r="D21" s="467"/>
      <c r="E21" s="467"/>
      <c r="F21" s="477"/>
    </row>
    <row r="22" spans="1:46" ht="18.95" customHeight="1">
      <c r="A22" s="470"/>
      <c r="B22" s="468"/>
      <c r="C22" s="468"/>
      <c r="D22" s="468"/>
      <c r="E22" s="468"/>
      <c r="F22" s="478"/>
    </row>
    <row r="23" spans="1:46" ht="18.95" customHeight="1" thickBot="1">
      <c r="A23" s="471"/>
      <c r="B23" s="22" t="s">
        <v>36</v>
      </c>
      <c r="C23" s="22" t="s">
        <v>36</v>
      </c>
      <c r="D23" s="23" t="s">
        <v>37</v>
      </c>
      <c r="E23" s="23" t="s">
        <v>37</v>
      </c>
      <c r="F23" s="24" t="s">
        <v>15</v>
      </c>
    </row>
    <row r="24" spans="1:46" ht="20.100000000000001" customHeight="1">
      <c r="A24" s="103"/>
      <c r="B24" s="173"/>
      <c r="C24" s="173"/>
      <c r="D24" s="104"/>
      <c r="E24" s="104"/>
      <c r="F24" s="105"/>
    </row>
    <row r="25" spans="1:46" ht="20.100000000000001" customHeight="1">
      <c r="A25" s="106"/>
      <c r="B25" s="173"/>
      <c r="C25" s="173"/>
      <c r="D25" s="107"/>
      <c r="E25" s="107"/>
      <c r="F25" s="108"/>
    </row>
    <row r="26" spans="1:46" ht="20.100000000000001" customHeight="1">
      <c r="A26" s="106"/>
      <c r="B26" s="173"/>
      <c r="C26" s="173"/>
      <c r="D26" s="107"/>
      <c r="E26" s="107"/>
      <c r="F26" s="108"/>
    </row>
    <row r="27" spans="1:46" ht="20.100000000000001" customHeight="1">
      <c r="A27" s="106"/>
      <c r="B27" s="173"/>
      <c r="C27" s="173"/>
      <c r="D27" s="107"/>
      <c r="E27" s="107"/>
      <c r="F27" s="108"/>
    </row>
    <row r="28" spans="1:46" ht="20.100000000000001" customHeight="1">
      <c r="A28" s="106"/>
      <c r="B28" s="173"/>
      <c r="C28" s="173"/>
      <c r="D28" s="107"/>
      <c r="E28" s="107"/>
      <c r="F28" s="108"/>
    </row>
    <row r="29" spans="1:46" ht="20.100000000000001" customHeight="1">
      <c r="A29" s="106"/>
      <c r="B29" s="173"/>
      <c r="C29" s="173"/>
      <c r="D29" s="107"/>
      <c r="E29" s="107"/>
      <c r="F29" s="108"/>
    </row>
    <row r="30" spans="1:46" ht="20.100000000000001" customHeight="1">
      <c r="A30" s="106"/>
      <c r="B30" s="173"/>
      <c r="C30" s="173"/>
      <c r="D30" s="107"/>
      <c r="E30" s="107"/>
      <c r="F30" s="108"/>
    </row>
    <row r="31" spans="1:46" ht="20.100000000000001" customHeight="1">
      <c r="A31" s="106"/>
      <c r="B31" s="173"/>
      <c r="C31" s="173"/>
      <c r="D31" s="107"/>
      <c r="E31" s="107"/>
      <c r="F31" s="108"/>
    </row>
    <row r="32" spans="1:46" ht="20.100000000000001" customHeight="1">
      <c r="A32" s="106"/>
      <c r="B32" s="173"/>
      <c r="C32" s="173"/>
      <c r="D32" s="107"/>
      <c r="E32" s="107"/>
      <c r="F32" s="108"/>
    </row>
    <row r="33" spans="1:6" ht="20.100000000000001" customHeight="1">
      <c r="A33" s="106"/>
      <c r="B33" s="173"/>
      <c r="C33" s="173"/>
      <c r="D33" s="107"/>
      <c r="E33" s="107"/>
      <c r="F33" s="108"/>
    </row>
    <row r="34" spans="1:6" ht="20.100000000000001" customHeight="1">
      <c r="A34" s="106"/>
      <c r="B34" s="173"/>
      <c r="C34" s="173"/>
      <c r="D34" s="107"/>
      <c r="E34" s="107"/>
      <c r="F34" s="108"/>
    </row>
    <row r="35" spans="1:6" ht="20.100000000000001" customHeight="1">
      <c r="A35" s="106"/>
      <c r="B35" s="173"/>
      <c r="C35" s="173"/>
      <c r="D35" s="107"/>
      <c r="E35" s="107"/>
      <c r="F35" s="108"/>
    </row>
    <row r="36" spans="1:6" ht="20.100000000000001" customHeight="1">
      <c r="A36" s="106"/>
      <c r="B36" s="173"/>
      <c r="C36" s="173"/>
      <c r="D36" s="107"/>
      <c r="E36" s="107"/>
      <c r="F36" s="108"/>
    </row>
    <row r="37" spans="1:6" ht="20.100000000000001" customHeight="1">
      <c r="A37" s="106"/>
      <c r="B37" s="173"/>
      <c r="C37" s="173"/>
      <c r="D37" s="107"/>
      <c r="E37" s="107"/>
      <c r="F37" s="108"/>
    </row>
    <row r="38" spans="1:6" ht="20.100000000000001" customHeight="1">
      <c r="A38" s="106"/>
      <c r="B38" s="173"/>
      <c r="C38" s="173"/>
      <c r="D38" s="107"/>
      <c r="E38" s="107"/>
      <c r="F38" s="108"/>
    </row>
    <row r="39" spans="1:6" ht="20.100000000000001" customHeight="1" thickBot="1">
      <c r="A39" s="109"/>
      <c r="B39" s="173"/>
      <c r="C39" s="173"/>
      <c r="D39" s="110"/>
      <c r="E39" s="110"/>
      <c r="F39" s="111"/>
    </row>
    <row r="40" spans="1:6" ht="15" customHeight="1">
      <c r="A40" s="479" t="str">
        <f>+'1strana'!A46:M46</f>
        <v>Formulář zpracovala ASPEKT HM, daňová, účetní a auditorská kancelář, www.danovapriznani.cz, business.center.cz</v>
      </c>
      <c r="B40" s="480"/>
      <c r="C40" s="480"/>
      <c r="D40" s="480"/>
      <c r="E40" s="480"/>
      <c r="F40" s="480"/>
    </row>
    <row r="41" spans="1:6" ht="12" customHeight="1">
      <c r="A41" s="474"/>
      <c r="B41" s="475"/>
      <c r="C41" s="475"/>
      <c r="D41" s="481" t="s">
        <v>21</v>
      </c>
      <c r="E41" s="473"/>
      <c r="F41" s="473"/>
    </row>
    <row r="42" spans="1:6" ht="12" customHeight="1">
      <c r="A42" s="474" t="s">
        <v>550</v>
      </c>
      <c r="B42" s="475"/>
      <c r="C42" s="475"/>
      <c r="D42" s="472" t="s">
        <v>528</v>
      </c>
      <c r="E42" s="473"/>
      <c r="F42" s="473"/>
    </row>
    <row r="43" spans="1:6" ht="15" customHeight="1">
      <c r="A43" s="464">
        <v>1</v>
      </c>
      <c r="B43" s="465"/>
      <c r="C43" s="465"/>
      <c r="D43" s="465"/>
      <c r="E43" s="465"/>
      <c r="F43" s="465"/>
    </row>
    <row r="44" spans="1:6">
      <c r="A44" s="11"/>
      <c r="B44" s="11"/>
      <c r="C44" s="11"/>
      <c r="D44" s="11"/>
      <c r="E44" s="11"/>
      <c r="F44" s="11"/>
    </row>
    <row r="45" spans="1:6">
      <c r="A45" s="11"/>
      <c r="B45" s="11"/>
      <c r="C45" s="11"/>
      <c r="D45" s="11"/>
      <c r="E45" s="11"/>
      <c r="F45" s="11"/>
    </row>
    <row r="46" spans="1:6">
      <c r="A46" s="11"/>
      <c r="B46" s="11"/>
      <c r="C46" s="11"/>
      <c r="D46" s="11"/>
      <c r="E46" s="11"/>
      <c r="F46" s="11"/>
    </row>
    <row r="47" spans="1:6">
      <c r="A47" s="11"/>
      <c r="B47" s="11"/>
      <c r="C47" s="11"/>
      <c r="D47" s="11"/>
      <c r="E47" s="11"/>
      <c r="F47" s="11"/>
    </row>
    <row r="48" spans="1:6">
      <c r="A48" s="11"/>
      <c r="B48" s="11"/>
      <c r="C48" s="11"/>
      <c r="D48" s="11"/>
      <c r="E48" s="11"/>
      <c r="F48" s="11"/>
    </row>
    <row r="49" spans="1:6">
      <c r="A49" s="11"/>
      <c r="B49" s="11"/>
      <c r="C49" s="11"/>
      <c r="D49" s="11"/>
      <c r="E49" s="11"/>
      <c r="F49" s="11"/>
    </row>
    <row r="50" spans="1:6">
      <c r="A50" s="11"/>
      <c r="B50" s="11"/>
      <c r="C50" s="11"/>
      <c r="D50" s="11"/>
      <c r="E50" s="11"/>
      <c r="F50" s="11"/>
    </row>
    <row r="51" spans="1:6">
      <c r="A51" s="11"/>
      <c r="B51" s="11"/>
      <c r="C51" s="11"/>
      <c r="D51" s="11"/>
      <c r="E51" s="11"/>
      <c r="F51" s="11"/>
    </row>
    <row r="52" spans="1:6">
      <c r="A52" s="11"/>
      <c r="B52" s="11"/>
      <c r="C52" s="11"/>
      <c r="D52" s="11"/>
      <c r="E52" s="11"/>
      <c r="F52" s="11"/>
    </row>
    <row r="53" spans="1:6">
      <c r="A53" s="11"/>
      <c r="B53" s="11"/>
      <c r="C53" s="11"/>
      <c r="D53" s="11"/>
      <c r="E53" s="11"/>
      <c r="F53" s="11"/>
    </row>
    <row r="54" spans="1:6">
      <c r="A54" s="11"/>
      <c r="B54" s="11"/>
      <c r="C54" s="11"/>
      <c r="D54" s="11"/>
      <c r="E54" s="11"/>
      <c r="F54" s="11"/>
    </row>
    <row r="55" spans="1:6">
      <c r="A55" s="11"/>
      <c r="B55" s="11"/>
      <c r="C55" s="11"/>
      <c r="D55" s="11"/>
      <c r="E55" s="11"/>
      <c r="F55" s="11"/>
    </row>
    <row r="56" spans="1:6">
      <c r="A56" s="11"/>
      <c r="B56" s="11"/>
      <c r="C56" s="11"/>
      <c r="D56" s="11"/>
      <c r="E56" s="11"/>
      <c r="F56" s="11"/>
    </row>
    <row r="57" spans="1:6">
      <c r="A57" s="11"/>
      <c r="B57" s="11"/>
      <c r="C57" s="11"/>
      <c r="D57" s="11"/>
      <c r="E57" s="11"/>
      <c r="F57" s="11"/>
    </row>
    <row r="58" spans="1:6">
      <c r="A58" s="11"/>
      <c r="B58" s="11"/>
      <c r="C58" s="11"/>
      <c r="D58" s="11"/>
      <c r="E58" s="11"/>
      <c r="F58" s="11"/>
    </row>
    <row r="59" spans="1:6">
      <c r="A59" s="11"/>
      <c r="B59" s="11"/>
      <c r="C59" s="11"/>
      <c r="D59" s="11"/>
      <c r="E59" s="11"/>
      <c r="F59" s="11"/>
    </row>
    <row r="60" spans="1:6">
      <c r="A60" s="11"/>
      <c r="B60" s="11"/>
      <c r="C60" s="11"/>
      <c r="D60" s="11"/>
      <c r="E60" s="11"/>
      <c r="F60" s="11"/>
    </row>
    <row r="61" spans="1:6">
      <c r="A61" s="11"/>
      <c r="B61" s="11"/>
      <c r="C61" s="11"/>
      <c r="D61" s="11"/>
      <c r="E61" s="11"/>
      <c r="F61" s="11"/>
    </row>
    <row r="62" spans="1:6">
      <c r="A62" s="11"/>
      <c r="B62" s="11"/>
      <c r="C62" s="11"/>
      <c r="D62" s="11"/>
      <c r="E62" s="11"/>
      <c r="F62" s="11"/>
    </row>
    <row r="63" spans="1:6">
      <c r="A63" s="11"/>
      <c r="B63" s="11"/>
      <c r="C63" s="11"/>
      <c r="D63" s="11"/>
      <c r="E63" s="11"/>
      <c r="F63" s="11"/>
    </row>
    <row r="64" spans="1:6">
      <c r="A64" s="11"/>
      <c r="B64" s="11"/>
      <c r="C64" s="11"/>
      <c r="D64" s="11"/>
      <c r="E64" s="11"/>
      <c r="F64" s="11"/>
    </row>
    <row r="65" spans="1:6">
      <c r="A65" s="11"/>
      <c r="B65" s="11"/>
      <c r="C65" s="11"/>
      <c r="D65" s="11"/>
      <c r="E65" s="11"/>
      <c r="F65" s="11"/>
    </row>
    <row r="66" spans="1:6" s="11" customFormat="1"/>
    <row r="67" spans="1:6" s="11" customFormat="1"/>
    <row r="68" spans="1:6" s="11" customFormat="1"/>
    <row r="69" spans="1:6" s="11" customFormat="1"/>
    <row r="70" spans="1:6" s="11" customFormat="1"/>
    <row r="71" spans="1:6" s="11" customFormat="1"/>
    <row r="72" spans="1:6" s="11" customFormat="1"/>
    <row r="73" spans="1:6" s="11" customFormat="1"/>
    <row r="74" spans="1:6" s="11" customFormat="1"/>
    <row r="75" spans="1:6" s="11" customFormat="1"/>
    <row r="76" spans="1:6" s="11" customFormat="1"/>
    <row r="77" spans="1:6" s="11" customFormat="1"/>
    <row r="78" spans="1:6" s="11" customFormat="1"/>
    <row r="79" spans="1:6" s="11" customFormat="1"/>
    <row r="80" spans="1:6"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sheetData>
  <sheetProtection algorithmName="SHA-512" hashValue="DSX8/FGIq670ctwzUEMHnYHtaoX9BKh1lWKwPjw9xEWmp+AWWMGTDRDJWIPBD0Uqgx3VIS+2eDEA6lPVKOXtsw==" saltValue="kWvtHy31BYUQ/nyavtoTyA==" spinCount="100000" sheet="1" objects="1" scenarios="1"/>
  <mergeCells count="32">
    <mergeCell ref="A12:F12"/>
    <mergeCell ref="A13:F13"/>
    <mergeCell ref="A14:B14"/>
    <mergeCell ref="D14:E14"/>
    <mergeCell ref="A43:F43"/>
    <mergeCell ref="B20:B22"/>
    <mergeCell ref="C20:C22"/>
    <mergeCell ref="D20:D22"/>
    <mergeCell ref="E20:E22"/>
    <mergeCell ref="A19:A23"/>
    <mergeCell ref="D42:F42"/>
    <mergeCell ref="A42:C42"/>
    <mergeCell ref="F20:F22"/>
    <mergeCell ref="A40:F40"/>
    <mergeCell ref="A41:C41"/>
    <mergeCell ref="D41:F41"/>
    <mergeCell ref="A4:D4"/>
    <mergeCell ref="A1:F3"/>
    <mergeCell ref="A17:F18"/>
    <mergeCell ref="E6:F6"/>
    <mergeCell ref="E7:F10"/>
    <mergeCell ref="E4:F4"/>
    <mergeCell ref="E5:F5"/>
    <mergeCell ref="A11:F11"/>
    <mergeCell ref="A6:C6"/>
    <mergeCell ref="A16:F16"/>
    <mergeCell ref="A5:C5"/>
    <mergeCell ref="A7:C7"/>
    <mergeCell ref="A8:C8"/>
    <mergeCell ref="A9:C9"/>
    <mergeCell ref="D5:D9"/>
    <mergeCell ref="A10:D10"/>
  </mergeCells>
  <phoneticPr fontId="14" type="noConversion"/>
  <printOptions horizontalCentered="1" verticalCentered="1"/>
  <pageMargins left="0.39370078740157483" right="0.39370078740157483" top="0.39370078740157483" bottom="0.39370078740157483" header="0.51181102362204722" footer="0.51181102362204722"/>
  <pageSetup paperSize="9" scale="9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10</vt:i4>
      </vt:variant>
    </vt:vector>
  </HeadingPairs>
  <TitlesOfParts>
    <vt:vector size="20" baseType="lpstr">
      <vt:lpstr>UVOD</vt:lpstr>
      <vt:lpstr>FU</vt:lpstr>
      <vt:lpstr>XML Export</vt:lpstr>
      <vt:lpstr>ZAKL_DATA</vt:lpstr>
      <vt:lpstr>XML_export</vt:lpstr>
      <vt:lpstr>1strana</vt:lpstr>
      <vt:lpstr>2strana</vt:lpstr>
      <vt:lpstr>3strana</vt:lpstr>
      <vt:lpstr>Příl1</vt:lpstr>
      <vt:lpstr>Příl2</vt:lpstr>
      <vt:lpstr>fin_ur</vt:lpstr>
      <vt:lpstr>'1strana'!Oblast_tisku</vt:lpstr>
      <vt:lpstr>'2strana'!Oblast_tisku</vt:lpstr>
      <vt:lpstr>'3strana'!Oblast_tisku</vt:lpstr>
      <vt:lpstr>Příl1!Oblast_tisku</vt:lpstr>
      <vt:lpstr>Příl2!Oblast_tisku</vt:lpstr>
      <vt:lpstr>UVOD!Oblast_tisku</vt:lpstr>
      <vt:lpstr>XML_export!Oblast_tisku</vt:lpstr>
      <vt:lpstr>ZAKL_DATA!Oblast_tisku</vt:lpstr>
      <vt:lpstr>uzemni_prac</vt:lpstr>
    </vt:vector>
  </TitlesOfParts>
  <Company>Aspekt HM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Štěpán</dc:creator>
  <cp:lastModifiedBy>Martin Štěpán</cp:lastModifiedBy>
  <cp:lastPrinted>2024-11-26T09:25:06Z</cp:lastPrinted>
  <dcterms:created xsi:type="dcterms:W3CDTF">2000-01-07T16:10:31Z</dcterms:created>
  <dcterms:modified xsi:type="dcterms:W3CDTF">2024-11-26T10:23:54Z</dcterms:modified>
</cp:coreProperties>
</file>