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2540" windowHeight="12105" activeTab="0"/>
  </bookViews>
  <sheets>
    <sheet name="UVOD" sheetId="1" r:id="rId1"/>
    <sheet name="ZALOHY" sheetId="2" r:id="rId2"/>
    <sheet name="PLAT_KALENDAR" sheetId="3" r:id="rId3"/>
  </sheets>
  <definedNames>
    <definedName name="_xlnm.Print_Area" localSheetId="2">'PLAT_KALENDAR'!$A$1:$B$24</definedName>
    <definedName name="_xlnm.Print_Area" localSheetId="1">'ZALOHY'!$A$1:$Y$9</definedName>
  </definedNames>
  <calcPr fullCalcOnLoad="1"/>
</workbook>
</file>

<file path=xl/sharedStrings.xml><?xml version="1.0" encoding="utf-8"?>
<sst xmlns="http://schemas.openxmlformats.org/spreadsheetml/2006/main" count="53" uniqueCount="52">
  <si>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</si>
  <si>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</si>
  <si>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</si>
  <si>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</si>
  <si>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</si>
  <si>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</si>
  <si>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</si>
  <si>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</si>
  <si>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</si>
  <si>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</si>
  <si>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</si>
  <si>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</si>
  <si>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</si>
  <si>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</si>
  <si>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</si>
  <si>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</si>
  <si>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</si>
  <si>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</si>
  <si>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</si>
  <si>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</si>
  <si>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</si>
  <si>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</si>
  <si>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</si>
  <si>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</si>
  <si>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</si>
  <si>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</si>
  <si>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</si>
  <si>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</si>
  <si>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</si>
  <si>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</si>
  <si>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</si>
  <si>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VÝPOČET DAŇOVÉ POVINNOSTI </t>
  </si>
  <si>
    <t xml:space="preserve">VČETNĚ ZÁLOH K DANI SILNIČNÍ </t>
  </si>
  <si>
    <t>Datum</t>
  </si>
  <si>
    <t>Částka</t>
  </si>
  <si>
    <t>Upozornění :</t>
  </si>
  <si>
    <t>mgr. Martin ŠTĚPÁN</t>
  </si>
  <si>
    <t>daňový poradce</t>
  </si>
  <si>
    <t>http://business.center.cz/business/sablony/s10-priznani-k-dani-silnicni.aspx</t>
  </si>
  <si>
    <r>
      <t xml:space="preserve">1. Výše uvedené </t>
    </r>
    <r>
      <rPr>
        <b/>
        <sz val="10"/>
        <rFont val="Arial"/>
        <family val="2"/>
      </rPr>
      <t>zálohy budou platit jen v případě, že nedojde ke změnám ve vlastnictví</t>
    </r>
    <r>
      <rPr>
        <sz val="10"/>
        <rFont val="Arial"/>
        <family val="0"/>
      </rPr>
      <t xml:space="preserve">, resp. používání vozidel ( koupě a prodej vozidla, začátek nové leasingové smlouvy, konec staré leasingové smlouvy ) a ve změnách v osovobození vozidel od silniční daně. </t>
    </r>
    <r>
      <rPr>
        <b/>
        <sz val="10"/>
        <rFont val="Arial"/>
        <family val="2"/>
      </rPr>
      <t>Pokud k těmto změnám dojde, je třeba vypočítat novou výši zálohy na základě nových skutečností.</t>
    </r>
  </si>
  <si>
    <t>3. Zálohy se platí na účet finančního úřadu s předčíslím 748-základní účet FÚ, konstatní symbol je 1148, variabilní symbol je u fyzických osob rodné číslo, u právnických osob IČO.</t>
  </si>
  <si>
    <t>omezená verze pro JEDNO vozidlo</t>
  </si>
  <si>
    <t>2. Zálohy lze uhradit jednorázově nejpozději k 15. dubnu 2018.</t>
  </si>
  <si>
    <t xml:space="preserve">* uživatel používá šablonu na vlastní riziko a provozovatel serveru ani autoři šablon nenesou odpovědnost za případné škody způsobené nesprávným použitím šablony 
</t>
  </si>
  <si>
    <t>Verzi pro maximálně 128 vozidel lze stáhnout za poplatek na adrese</t>
  </si>
  <si>
    <t>formulář je pro kalendářní rok 2019</t>
  </si>
  <si>
    <t>Platební kalendář záloh silniční daně pro rok 2019</t>
  </si>
  <si>
    <t>31.ledna 2019 - doplatek 2018</t>
  </si>
  <si>
    <t>15. dubna 2019</t>
  </si>
  <si>
    <t>15. července 2019</t>
  </si>
  <si>
    <t>15. října 2019</t>
  </si>
  <si>
    <t>15. prosince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</si>
</sst>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0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3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" fontId="1" fillId="36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0" xfId="0" applyFont="1" applyFill="1" applyAlignment="1">
      <alignment horizontal="right"/>
    </xf>
    <xf numFmtId="0" fontId="13" fillId="37" borderId="0" xfId="0" applyFont="1" applyFill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6" borderId="11" xfId="0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 horizontal="center"/>
      <protection locked="0"/>
    </xf>
    <xf numFmtId="3" fontId="0" fillId="36" borderId="11" xfId="0" applyNumberFormat="1" applyFill="1" applyBorder="1" applyAlignment="1" applyProtection="1">
      <alignment horizontal="center"/>
      <protection locked="0"/>
    </xf>
    <xf numFmtId="14" fontId="0" fillId="36" borderId="11" xfId="0" applyNumberFormat="1" applyFill="1" applyBorder="1" applyAlignment="1" applyProtection="1">
      <alignment horizontal="center"/>
      <protection locked="0"/>
    </xf>
    <xf numFmtId="4" fontId="0" fillId="34" borderId="11" xfId="0" applyNumberForma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3" fontId="1" fillId="34" borderId="16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14" fontId="0" fillId="34" borderId="19" xfId="0" applyNumberFormat="1" applyFill="1" applyBorder="1" applyAlignment="1">
      <alignment/>
    </xf>
    <xf numFmtId="14" fontId="0" fillId="34" borderId="19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 horizontal="center"/>
    </xf>
    <xf numFmtId="3" fontId="0" fillId="34" borderId="22" xfId="0" applyNumberFormat="1" applyFill="1" applyBorder="1" applyAlignment="1">
      <alignment horizontal="center"/>
    </xf>
    <xf numFmtId="14" fontId="0" fillId="34" borderId="22" xfId="0" applyNumberFormat="1" applyFill="1" applyBorder="1" applyAlignment="1">
      <alignment/>
    </xf>
    <xf numFmtId="14" fontId="0" fillId="34" borderId="22" xfId="0" applyNumberForma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6" fillId="35" borderId="0" xfId="0" applyFont="1" applyFill="1" applyAlignment="1">
      <alignment horizontal="left" wrapText="1"/>
    </xf>
    <xf numFmtId="0" fontId="7" fillId="35" borderId="0" xfId="0" applyFont="1" applyFill="1" applyAlignment="1">
      <alignment horizontal="left" wrapText="1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14" fillId="35" borderId="0" xfId="36" applyFont="1" applyFill="1" applyAlignment="1" applyProtection="1">
      <alignment horizontal="center" vertical="center" wrapText="1"/>
      <protection/>
    </xf>
    <xf numFmtId="0" fontId="6" fillId="3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35" borderId="0" xfId="0" applyFont="1" applyFill="1" applyAlignment="1">
      <alignment horizontal="center" wrapText="1"/>
    </xf>
    <xf numFmtId="0" fontId="8" fillId="35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4" fillId="34" borderId="24" xfId="0" applyFont="1" applyFill="1" applyBorder="1" applyAlignment="1">
      <alignment/>
    </xf>
    <xf numFmtId="0" fontId="11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 vertical="center" wrapText="1"/>
    </xf>
    <xf numFmtId="0" fontId="0" fillId="0" borderId="0" xfId="0" applyAlignment="1">
      <alignment wrapText="1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165" fontId="0" fillId="37" borderId="29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center" vertical="center"/>
    </xf>
    <xf numFmtId="165" fontId="0" fillId="37" borderId="14" xfId="0" applyNumberForma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165" fontId="0" fillId="37" borderId="23" xfId="0" applyNumberFormat="1" applyFill="1" applyBorder="1" applyAlignment="1">
      <alignment horizontal="center" vertical="center"/>
    </xf>
    <xf numFmtId="0" fontId="4" fillId="37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10</xdr:row>
      <xdr:rowOff>152400</xdr:rowOff>
    </xdr:to>
    <xdr:pic>
      <xdr:nvPicPr>
        <xdr:cNvPr id="1" name="Picture 2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7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21</xdr:col>
      <xdr:colOff>552450</xdr:colOff>
      <xdr:row>38</xdr:row>
      <xdr:rowOff>38100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66484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10-priznani-k-dani-silnicn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6" sqref="A16:K16"/>
    </sheetView>
  </sheetViews>
  <sheetFormatPr defaultColWidth="9.140625" defaultRowHeight="12.75"/>
  <cols>
    <col min="12" max="31" width="9.140625" style="14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1.5">
      <c r="A15" s="51" t="s">
        <v>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31.5">
      <c r="A16" s="51" t="s">
        <v>32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8">
      <c r="A17" s="52" t="s">
        <v>45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8">
      <c r="A18" s="52" t="s">
        <v>41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6" customHeight="1">
      <c r="A20" s="49" t="s">
        <v>30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36" customHeight="1">
      <c r="A21" s="57" t="s">
        <v>43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18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18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8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8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56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2.75">
      <c r="A28" s="53" t="s">
        <v>38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9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</sheetData>
  <sheetProtection password="EF65" sheet="1" objects="1" scenarios="1"/>
  <mergeCells count="11">
    <mergeCell ref="A24:K24"/>
    <mergeCell ref="A21:K22"/>
    <mergeCell ref="A20:K20"/>
    <mergeCell ref="A15:K15"/>
    <mergeCell ref="A16:K16"/>
    <mergeCell ref="A17:K17"/>
    <mergeCell ref="A18:K18"/>
    <mergeCell ref="A28:K30"/>
    <mergeCell ref="A25:K25"/>
    <mergeCell ref="A27:K27"/>
    <mergeCell ref="A23:K23"/>
  </mergeCells>
  <hyperlinks>
    <hyperlink ref="A28" r:id="rId1" display="http://business.center.cz/business/sablony/s10-priznani-k-dani-silnicni.aspx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6" width="12.28125" style="0" customWidth="1"/>
    <col min="7" max="7" width="12.85156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58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22</v>
      </c>
      <c r="B3" s="15">
        <v>2019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24</v>
      </c>
      <c r="U3" s="60" t="s">
        <v>23</v>
      </c>
      <c r="V3" s="61"/>
      <c r="W3" s="61"/>
      <c r="X3" s="61"/>
      <c r="Y3" s="61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.75" thickBot="1">
      <c r="A5" s="30" t="s">
        <v>16</v>
      </c>
      <c r="B5" s="31" t="s">
        <v>26</v>
      </c>
      <c r="C5" s="31" t="s">
        <v>0</v>
      </c>
      <c r="D5" s="32" t="s">
        <v>1</v>
      </c>
      <c r="E5" s="31" t="s">
        <v>2</v>
      </c>
      <c r="F5" s="31" t="s">
        <v>27</v>
      </c>
      <c r="G5" s="31" t="s">
        <v>28</v>
      </c>
      <c r="H5" s="33" t="s">
        <v>3</v>
      </c>
      <c r="I5" s="33" t="s">
        <v>4</v>
      </c>
      <c r="J5" s="33" t="s">
        <v>5</v>
      </c>
      <c r="K5" s="33" t="s">
        <v>6</v>
      </c>
      <c r="L5" s="33" t="s">
        <v>7</v>
      </c>
      <c r="M5" s="33" t="s">
        <v>8</v>
      </c>
      <c r="N5" s="33" t="s">
        <v>9</v>
      </c>
      <c r="O5" s="33" t="s">
        <v>10</v>
      </c>
      <c r="P5" s="33" t="s">
        <v>11</v>
      </c>
      <c r="Q5" s="33" t="s">
        <v>12</v>
      </c>
      <c r="R5" s="33" t="s">
        <v>13</v>
      </c>
      <c r="S5" s="33" t="s">
        <v>14</v>
      </c>
      <c r="T5" s="31" t="s">
        <v>17</v>
      </c>
      <c r="U5" s="31" t="s">
        <v>18</v>
      </c>
      <c r="V5" s="31" t="s">
        <v>19</v>
      </c>
      <c r="W5" s="31" t="s">
        <v>29</v>
      </c>
      <c r="X5" s="31" t="s">
        <v>20</v>
      </c>
      <c r="Y5" s="34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3.5" thickTop="1">
      <c r="A6" s="35"/>
      <c r="B6" s="36"/>
      <c r="C6" s="37"/>
      <c r="D6" s="38"/>
      <c r="E6" s="39"/>
      <c r="F6" s="39"/>
      <c r="G6" s="39"/>
      <c r="H6" s="40">
        <f>DATE($B$3,1,31)</f>
        <v>43496</v>
      </c>
      <c r="I6" s="40">
        <f>DATE($B$3,2,28)</f>
        <v>43524</v>
      </c>
      <c r="J6" s="40">
        <f>DATE($B$3,3,31)</f>
        <v>43555</v>
      </c>
      <c r="K6" s="40">
        <f>DATE($B$3,4,30)</f>
        <v>43585</v>
      </c>
      <c r="L6" s="40">
        <f>DATE($B$3,5,31)</f>
        <v>43616</v>
      </c>
      <c r="M6" s="40">
        <f>DATE($B$3,6,30)</f>
        <v>43646</v>
      </c>
      <c r="N6" s="40">
        <f>DATE($B$3,7,31)</f>
        <v>43677</v>
      </c>
      <c r="O6" s="40">
        <f>DATE($B$3,8,31)</f>
        <v>43708</v>
      </c>
      <c r="P6" s="40">
        <f>DATE($B$3,9,30)</f>
        <v>43738</v>
      </c>
      <c r="Q6" s="40">
        <f>DATE($B$3,10,31)</f>
        <v>43769</v>
      </c>
      <c r="R6" s="40">
        <f>DATE($B$3,11,30)</f>
        <v>43799</v>
      </c>
      <c r="S6" s="40">
        <f>DATE($B$3,12,31)</f>
        <v>43830</v>
      </c>
      <c r="T6" s="36"/>
      <c r="U6" s="36"/>
      <c r="V6" s="36"/>
      <c r="W6" s="36"/>
      <c r="X6" s="36"/>
      <c r="Y6" s="41"/>
    </row>
    <row r="7" spans="1:25" ht="13.5" customHeight="1">
      <c r="A7" s="21">
        <v>1</v>
      </c>
      <c r="B7" s="22"/>
      <c r="C7" s="23"/>
      <c r="D7" s="24"/>
      <c r="E7" s="25"/>
      <c r="F7" s="25"/>
      <c r="G7" s="25"/>
      <c r="H7" s="26">
        <f>+IF(AND($F7&lt;H$6+1,OR($G7=0,$G7+31&gt;H$6)),1,0)*CEILING(IF($E7&lt;32874,1.25,IF(((YEAR(H$6)-1900)*12+MONTH(H$6))-((YEAR($E7)-1900)*12+MONTH($E7))&lt;36,0.52,IF(((YEAR(H$6)-1900)*12+MONTH(H$6))-((YEAR($E7)-1900)*12+MONTH($E7))&lt;72,0.6,IF(((YEAR(H$6)-1900)*12+MONTH(H$6))-((YEAR($E7)-1900)*12+MONTH($E7))&lt;108,0.75,1))))*$D7/12,0.1)</f>
        <v>0</v>
      </c>
      <c r="I7" s="26">
        <f aca="true" t="shared" si="0" ref="I7:S7">+IF(AND($F7&lt;I$6+1,OR($G7=0,$G7&gt;H$6)),1,0)*CEILING(IF($E7&lt;32874,1.25,IF(((YEAR(I$6)-1900)*12+MONTH(I$6))-((YEAR($E7)-1900)*12+MONTH($E7))&lt;36,0.52,IF(((YEAR(I$6)-1900)*12+MONTH(I$6))-((YEAR($E7)-1900)*12+MONTH($E7))&lt;72,0.6,IF(((YEAR(I$6)-1900)*12+MONTH(I$6))-((YEAR($E7)-1900)*12+MONTH($E7))&lt;108,0.75,1))))*$D7/12,0.1)</f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S7" s="27">
        <f t="shared" si="0"/>
        <v>0</v>
      </c>
      <c r="T7" s="28">
        <f>+CEILING(SUM(H7:J7),1)</f>
        <v>0</v>
      </c>
      <c r="U7" s="26">
        <f>+CEILING(SUM(K7:M7),1)</f>
        <v>0</v>
      </c>
      <c r="V7" s="26">
        <f>+CEILING(SUM(N7:P7),1)</f>
        <v>0</v>
      </c>
      <c r="W7" s="26">
        <f>+CEILING(SUM(Q7:R7),1)</f>
        <v>0</v>
      </c>
      <c r="X7" s="26">
        <f>+Y7-SUM(T7:W7)</f>
        <v>0</v>
      </c>
      <c r="Y7" s="29">
        <f>+CEILING(SUM(H7:S7),1)</f>
        <v>0</v>
      </c>
    </row>
    <row r="8" spans="1:25" ht="13.5" customHeight="1" thickBot="1">
      <c r="A8" s="42"/>
      <c r="B8" s="43"/>
      <c r="C8" s="44"/>
      <c r="D8" s="45"/>
      <c r="E8" s="46"/>
      <c r="F8" s="46"/>
      <c r="G8" s="46"/>
      <c r="H8" s="47">
        <f>DATE($B$3,1,31)</f>
        <v>43496</v>
      </c>
      <c r="I8" s="47">
        <f>DATE($B$3,2,28)</f>
        <v>43524</v>
      </c>
      <c r="J8" s="47">
        <f>DATE($B$3,3,31)</f>
        <v>43555</v>
      </c>
      <c r="K8" s="47">
        <f>DATE($B$3,4,30)</f>
        <v>43585</v>
      </c>
      <c r="L8" s="47">
        <f>DATE($B$3,5,31)</f>
        <v>43616</v>
      </c>
      <c r="M8" s="47">
        <f>DATE($B$3,6,30)</f>
        <v>43646</v>
      </c>
      <c r="N8" s="47">
        <f>DATE($B$3,7,31)</f>
        <v>43677</v>
      </c>
      <c r="O8" s="47">
        <f>DATE($B$3,8,31)</f>
        <v>43708</v>
      </c>
      <c r="P8" s="47">
        <f>DATE($B$3,9,30)</f>
        <v>43738</v>
      </c>
      <c r="Q8" s="47">
        <f>DATE($B$3,10,31)</f>
        <v>43769</v>
      </c>
      <c r="R8" s="47">
        <f>DATE($B$3,11,30)</f>
        <v>43799</v>
      </c>
      <c r="S8" s="47">
        <f>DATE($B$3,12,31)</f>
        <v>43830</v>
      </c>
      <c r="T8" s="43"/>
      <c r="U8" s="43"/>
      <c r="V8" s="43"/>
      <c r="W8" s="43"/>
      <c r="X8" s="43"/>
      <c r="Y8" s="48"/>
    </row>
    <row r="9" spans="1:25" ht="12.75">
      <c r="A9" s="62" t="s">
        <v>25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ht="12.75">
      <c r="A10" s="4"/>
      <c r="B10" s="4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2.7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</sheetData>
  <sheetProtection password="EF65" sheet="1" objects="1" scenarios="1"/>
  <mergeCells count="3">
    <mergeCell ref="A1:Y1"/>
    <mergeCell ref="U3:Y3"/>
    <mergeCell ref="A9:Y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5" sqref="A15:B15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17" customWidth="1"/>
  </cols>
  <sheetData>
    <row r="1" spans="1:2" ht="15.75">
      <c r="A1" s="63" t="s">
        <v>46</v>
      </c>
      <c r="B1" s="64"/>
    </row>
    <row r="2" spans="1:2" ht="12.75">
      <c r="A2" s="65"/>
      <c r="B2" s="65"/>
    </row>
    <row r="3" spans="1:2" ht="12.75">
      <c r="A3" s="16" t="s">
        <v>24</v>
      </c>
      <c r="B3" s="18" t="str">
        <f>+ZALOHY!U3</f>
        <v>ABC s.r.o.</v>
      </c>
    </row>
    <row r="4" spans="1:2" ht="12.75">
      <c r="A4" s="66"/>
      <c r="B4" s="67"/>
    </row>
    <row r="5" spans="1:2" ht="13.5" thickBot="1">
      <c r="A5" s="68"/>
      <c r="B5" s="68"/>
    </row>
    <row r="6" spans="1:2" ht="19.5" customHeight="1" thickBot="1">
      <c r="A6" s="72" t="s">
        <v>33</v>
      </c>
      <c r="B6" s="73" t="s">
        <v>34</v>
      </c>
    </row>
    <row r="7" spans="1:2" ht="19.5" customHeight="1">
      <c r="A7" s="74" t="s">
        <v>47</v>
      </c>
      <c r="B7" s="75">
        <v>0</v>
      </c>
    </row>
    <row r="8" spans="1:2" ht="19.5" customHeight="1">
      <c r="A8" s="76" t="s">
        <v>48</v>
      </c>
      <c r="B8" s="77">
        <f>+ZALOHY!T7</f>
        <v>0</v>
      </c>
    </row>
    <row r="9" spans="1:2" ht="19.5" customHeight="1">
      <c r="A9" s="76" t="s">
        <v>49</v>
      </c>
      <c r="B9" s="77">
        <f>+ZALOHY!U7</f>
        <v>0</v>
      </c>
    </row>
    <row r="10" spans="1:2" ht="19.5" customHeight="1">
      <c r="A10" s="76" t="s">
        <v>50</v>
      </c>
      <c r="B10" s="77">
        <f>+ZALOHY!V7</f>
        <v>0</v>
      </c>
    </row>
    <row r="11" spans="1:2" ht="19.5" customHeight="1" thickBot="1">
      <c r="A11" s="78" t="s">
        <v>51</v>
      </c>
      <c r="B11" s="79">
        <f>+ZALOHY!W7</f>
        <v>0</v>
      </c>
    </row>
    <row r="12" spans="1:2" ht="12.75">
      <c r="A12" s="16"/>
      <c r="B12" s="16"/>
    </row>
    <row r="13" spans="1:2" ht="12.75">
      <c r="A13" s="69" t="s">
        <v>35</v>
      </c>
      <c r="B13" s="67"/>
    </row>
    <row r="14" spans="1:2" ht="70.5" customHeight="1">
      <c r="A14" s="70" t="s">
        <v>39</v>
      </c>
      <c r="B14" s="67"/>
    </row>
    <row r="15" spans="1:2" ht="16.5" customHeight="1">
      <c r="A15" s="65" t="s">
        <v>42</v>
      </c>
      <c r="B15" s="65"/>
    </row>
    <row r="16" spans="1:2" ht="39.75" customHeight="1">
      <c r="A16" s="70" t="s">
        <v>40</v>
      </c>
      <c r="B16" s="70"/>
    </row>
    <row r="17" spans="1:2" ht="15" customHeight="1">
      <c r="A17" s="65"/>
      <c r="B17" s="65"/>
    </row>
    <row r="18" spans="1:2" ht="15" customHeight="1">
      <c r="A18" s="65"/>
      <c r="B18" s="65"/>
    </row>
    <row r="19" spans="1:2" ht="15" customHeight="1">
      <c r="A19" s="65"/>
      <c r="B19" s="65"/>
    </row>
    <row r="20" spans="1:2" ht="15" customHeight="1">
      <c r="A20" s="16"/>
      <c r="B20" s="19" t="s">
        <v>36</v>
      </c>
    </row>
    <row r="21" spans="1:2" ht="15" customHeight="1">
      <c r="A21" s="16"/>
      <c r="B21" s="20" t="s">
        <v>37</v>
      </c>
    </row>
    <row r="22" spans="1:2" ht="15" customHeight="1">
      <c r="A22" s="65"/>
      <c r="B22" s="65"/>
    </row>
    <row r="23" spans="1:2" ht="12.75">
      <c r="A23" s="80" t="str">
        <f>+ZALOHY!A9</f>
        <v>Formulář zpracovala ASPEKT HM, daňová, účetní a auditorská kancelář, www.danovapriznani.cz, business.center.cz</v>
      </c>
      <c r="B23" s="81"/>
    </row>
    <row r="24" spans="1:2" ht="12.75">
      <c r="A24" s="81"/>
      <c r="B24" s="81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</sheetData>
  <sheetProtection password="EF65" sheet="1" objects="1" scenarios="1"/>
  <mergeCells count="12">
    <mergeCell ref="A22:B22"/>
    <mergeCell ref="A23:B24"/>
    <mergeCell ref="A1:B1"/>
    <mergeCell ref="A2:B2"/>
    <mergeCell ref="A4:B5"/>
    <mergeCell ref="A13:B13"/>
    <mergeCell ref="A18:B18"/>
    <mergeCell ref="A19:B19"/>
    <mergeCell ref="A14:B14"/>
    <mergeCell ref="A15:B15"/>
    <mergeCell ref="A16:B16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2018-11-28T15:10:35Z</cp:lastPrinted>
  <dcterms:created xsi:type="dcterms:W3CDTF">2008-09-08T06:14:48Z</dcterms:created>
  <dcterms:modified xsi:type="dcterms:W3CDTF">2018-11-28T15:10:51Z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